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simad\Downloads\"/>
    </mc:Choice>
  </mc:AlternateContent>
  <xr:revisionPtr revIDLastSave="0" documentId="13_ncr:1_{DF6767D0-0C9B-435C-ACB1-AA5BAE06ACB0}" xr6:coauthVersionLast="47" xr6:coauthVersionMax="47" xr10:uidLastSave="{00000000-0000-0000-0000-000000000000}"/>
  <bookViews>
    <workbookView xWindow="-120" yWindow="-120" windowWidth="29040" windowHeight="15840" xr2:uid="{00000000-000D-0000-FFFF-FFFF00000000}"/>
  </bookViews>
  <sheets>
    <sheet name="出来高請求書" sheetId="15" r:id="rId1"/>
    <sheet name="会社情報" sheetId="6" r:id="rId2"/>
  </sheets>
  <definedNames>
    <definedName name="_xlnm.Print_Area" localSheetId="1">会社情報!$A$1:$L$31</definedName>
    <definedName name="_xlnm.Print_Area" localSheetId="0">出来高請求書!$A$5:$AE$124</definedName>
    <definedName name="一金">出来高請求書!$E$10</definedName>
    <definedName name="工事番号" localSheetId="0">出来高請求書!$E$13</definedName>
    <definedName name="工事名" localSheetId="0">出来高請求書!$E$14</definedName>
    <definedName name="今回税">出来高請求書!$U$26</definedName>
    <definedName name="今回税込">出来高請求書!$U$27</definedName>
    <definedName name="今回税抜">出来高請求書!$U$25</definedName>
    <definedName name="今回保留金" localSheetId="0">出来高請求書!$AB$2</definedName>
    <definedName name="種別１" localSheetId="0">出来高請求書!$AH$34:$CE$34</definedName>
    <definedName name="種別２" localSheetId="0">出来高請求書!$AH$35:$CE$35</definedName>
    <definedName name="種別３" localSheetId="0">出来高請求書!$AH$36:$CE$36</definedName>
    <definedName name="種別４" localSheetId="0">出来高請求書!$AH$37:$CE$37</definedName>
    <definedName name="種別５" localSheetId="0">出来高請求書!$AH$38:$CE$38</definedName>
    <definedName name="請求税">出来高請求書!$AH$45:$CE$45</definedName>
    <definedName name="請求税込">出来高請求書!$AH$44:$CE$44</definedName>
    <definedName name="請求税抜">出来高請求書!$AH$46:$CE$46</definedName>
    <definedName name="請負税">出来高請求書!$K$26</definedName>
    <definedName name="請負税込">出来高請求書!$K$27</definedName>
    <definedName name="請負税抜">出来高請求書!$K$25</definedName>
    <definedName name="税額" localSheetId="0">出来高請求書!$AH$40:$CE$40</definedName>
    <definedName name="税込み" localSheetId="0">出来高請求書!$AH$41:$CE$41</definedName>
    <definedName name="税抜き" localSheetId="0">出来高請求書!$AH$39:$CE$39</definedName>
    <definedName name="税率" localSheetId="0">出来高請求書!$S$2</definedName>
    <definedName name="前回乞保留金" localSheetId="0">出来高請求書!$AH$42:$CE$42</definedName>
    <definedName name="前回税">出来高請求書!$O$26</definedName>
    <definedName name="前回税込">出来高請求書!$O$27</definedName>
    <definedName name="前回税抜">出来高請求書!$O$25</definedName>
    <definedName name="担当者" localSheetId="0">出来高請求書!$N$2</definedName>
    <definedName name="法定外保険" localSheetId="0">出来高請求書!$W$2</definedName>
    <definedName name="累計税">出来高請求書!$AA$26</definedName>
    <definedName name="累計税込">出来高請求書!$AA$27</definedName>
    <definedName name="累計税抜">出来高請求書!$AA$25</definedName>
  </definedNames>
  <calcPr calcId="191029"/>
</workbook>
</file>

<file path=xl/calcChain.xml><?xml version="1.0" encoding="utf-8"?>
<calcChain xmlns="http://schemas.openxmlformats.org/spreadsheetml/2006/main">
  <c r="X27" i="15" l="1"/>
  <c r="R27" i="15"/>
  <c r="AL28" i="15"/>
  <c r="AH28" i="15"/>
  <c r="AG27" i="15"/>
  <c r="T20" i="15"/>
  <c r="AH38" i="15"/>
  <c r="B102" i="15"/>
  <c r="B72" i="15"/>
  <c r="B42" i="15"/>
  <c r="AC8" i="15"/>
  <c r="Z43" i="15"/>
  <c r="W15" i="15"/>
  <c r="W45" i="15" s="1"/>
  <c r="W16" i="15"/>
  <c r="W46" i="15" s="1"/>
  <c r="AB13" i="15"/>
  <c r="AB43" i="15" s="1"/>
  <c r="W17" i="15" l="1"/>
  <c r="W9" i="15"/>
  <c r="W39" i="15" s="1"/>
  <c r="B110" i="15"/>
  <c r="AC7" i="15"/>
  <c r="IC127" i="15"/>
  <c r="IB127" i="15"/>
  <c r="IA127" i="15"/>
  <c r="HZ127" i="15"/>
  <c r="IC125" i="15"/>
  <c r="IB125" i="15"/>
  <c r="IA125" i="15"/>
  <c r="HZ125" i="15"/>
  <c r="W107" i="15" l="1"/>
  <c r="W47" i="15"/>
  <c r="W77" i="15"/>
  <c r="B121" i="15"/>
  <c r="B118" i="15"/>
  <c r="B117" i="15"/>
  <c r="AD116" i="15"/>
  <c r="Z116" i="15"/>
  <c r="X116" i="15"/>
  <c r="T116" i="15"/>
  <c r="R116" i="15"/>
  <c r="N116" i="15"/>
  <c r="J116" i="15"/>
  <c r="B116" i="15"/>
  <c r="AD115" i="15"/>
  <c r="Z115" i="15"/>
  <c r="X115" i="15"/>
  <c r="T115" i="15"/>
  <c r="R115" i="15"/>
  <c r="N115" i="15"/>
  <c r="B115" i="15"/>
  <c r="AD114" i="15"/>
  <c r="X114" i="15"/>
  <c r="U114" i="15"/>
  <c r="R114" i="15"/>
  <c r="K114" i="15"/>
  <c r="J114" i="15"/>
  <c r="I114" i="15"/>
  <c r="B114" i="15"/>
  <c r="AD113" i="15"/>
  <c r="X113" i="15"/>
  <c r="U113" i="15"/>
  <c r="R113" i="15"/>
  <c r="K113" i="15"/>
  <c r="J113" i="15"/>
  <c r="I113" i="15"/>
  <c r="B113" i="15"/>
  <c r="AD112" i="15"/>
  <c r="X112" i="15"/>
  <c r="U112" i="15"/>
  <c r="R112" i="15"/>
  <c r="K112" i="15"/>
  <c r="J112" i="15"/>
  <c r="I112" i="15"/>
  <c r="B112" i="15"/>
  <c r="AD111" i="15"/>
  <c r="X111" i="15"/>
  <c r="U111" i="15"/>
  <c r="R111" i="15"/>
  <c r="K111" i="15"/>
  <c r="J111" i="15"/>
  <c r="I111" i="15"/>
  <c r="B111" i="15"/>
  <c r="AD110" i="15"/>
  <c r="X110" i="15"/>
  <c r="U110" i="15"/>
  <c r="R110" i="15"/>
  <c r="K110" i="15"/>
  <c r="J110" i="15"/>
  <c r="I110" i="15"/>
  <c r="AD109" i="15"/>
  <c r="AA109" i="15"/>
  <c r="Z109" i="15"/>
  <c r="X109" i="15"/>
  <c r="U109" i="15"/>
  <c r="T109" i="15"/>
  <c r="R109" i="15"/>
  <c r="O109" i="15"/>
  <c r="N109" i="15"/>
  <c r="T108" i="15"/>
  <c r="B108" i="15"/>
  <c r="U105" i="15"/>
  <c r="U104" i="15"/>
  <c r="E104" i="15"/>
  <c r="B104" i="15"/>
  <c r="Z103" i="15"/>
  <c r="U103" i="15"/>
  <c r="E103" i="15"/>
  <c r="B103" i="15"/>
  <c r="U102" i="15"/>
  <c r="U101" i="15"/>
  <c r="U100" i="15"/>
  <c r="H99" i="15"/>
  <c r="B99" i="15"/>
  <c r="AA98" i="15"/>
  <c r="U98" i="15"/>
  <c r="Q98" i="15"/>
  <c r="M98" i="15"/>
  <c r="AC97" i="15"/>
  <c r="L97" i="15"/>
  <c r="B91" i="15"/>
  <c r="B88" i="15"/>
  <c r="B87" i="15"/>
  <c r="AD86" i="15"/>
  <c r="Z86" i="15"/>
  <c r="X86" i="15"/>
  <c r="T86" i="15"/>
  <c r="R86" i="15"/>
  <c r="N86" i="15"/>
  <c r="J86" i="15"/>
  <c r="B86" i="15"/>
  <c r="AD85" i="15"/>
  <c r="Z85" i="15"/>
  <c r="X85" i="15"/>
  <c r="T85" i="15"/>
  <c r="R85" i="15"/>
  <c r="N85" i="15"/>
  <c r="B85" i="15"/>
  <c r="AD84" i="15"/>
  <c r="X84" i="15"/>
  <c r="U84" i="15"/>
  <c r="R84" i="15"/>
  <c r="K84" i="15"/>
  <c r="J84" i="15"/>
  <c r="I84" i="15"/>
  <c r="B84" i="15"/>
  <c r="AD83" i="15"/>
  <c r="X83" i="15"/>
  <c r="U83" i="15"/>
  <c r="R83" i="15"/>
  <c r="K83" i="15"/>
  <c r="J83" i="15"/>
  <c r="I83" i="15"/>
  <c r="B83" i="15"/>
  <c r="AD82" i="15"/>
  <c r="X82" i="15"/>
  <c r="U82" i="15"/>
  <c r="R82" i="15"/>
  <c r="K82" i="15"/>
  <c r="J82" i="15"/>
  <c r="I82" i="15"/>
  <c r="B82" i="15"/>
  <c r="AD81" i="15"/>
  <c r="X81" i="15"/>
  <c r="U81" i="15"/>
  <c r="R81" i="15"/>
  <c r="K81" i="15"/>
  <c r="J81" i="15"/>
  <c r="I81" i="15"/>
  <c r="B81" i="15"/>
  <c r="AD80" i="15"/>
  <c r="X80" i="15"/>
  <c r="U80" i="15"/>
  <c r="R80" i="15"/>
  <c r="K80" i="15"/>
  <c r="J80" i="15"/>
  <c r="I80" i="15"/>
  <c r="B80" i="15"/>
  <c r="AD79" i="15"/>
  <c r="AA79" i="15"/>
  <c r="Z79" i="15"/>
  <c r="X79" i="15"/>
  <c r="U79" i="15"/>
  <c r="T79" i="15"/>
  <c r="R79" i="15"/>
  <c r="O79" i="15"/>
  <c r="N79" i="15"/>
  <c r="T78" i="15"/>
  <c r="B78" i="15"/>
  <c r="U75" i="15"/>
  <c r="U74" i="15"/>
  <c r="E74" i="15"/>
  <c r="B74" i="15"/>
  <c r="Z73" i="15"/>
  <c r="U73" i="15"/>
  <c r="E73" i="15"/>
  <c r="B73" i="15"/>
  <c r="U72" i="15"/>
  <c r="U71" i="15"/>
  <c r="U70" i="15"/>
  <c r="H69" i="15"/>
  <c r="B69" i="15"/>
  <c r="AA68" i="15"/>
  <c r="U68" i="15"/>
  <c r="Q68" i="15"/>
  <c r="M68" i="15"/>
  <c r="AC67" i="15"/>
  <c r="L67" i="15"/>
  <c r="B61" i="15"/>
  <c r="B58" i="15"/>
  <c r="B57" i="15"/>
  <c r="AD56" i="15"/>
  <c r="Z56" i="15"/>
  <c r="X56" i="15"/>
  <c r="T56" i="15"/>
  <c r="R56" i="15"/>
  <c r="N56" i="15"/>
  <c r="J56" i="15"/>
  <c r="B56" i="15"/>
  <c r="AD55" i="15"/>
  <c r="Z55" i="15"/>
  <c r="X55" i="15"/>
  <c r="T55" i="15"/>
  <c r="R55" i="15"/>
  <c r="N55" i="15"/>
  <c r="B55" i="15"/>
  <c r="AD54" i="15"/>
  <c r="X54" i="15"/>
  <c r="U54" i="15"/>
  <c r="R54" i="15"/>
  <c r="K54" i="15"/>
  <c r="J54" i="15"/>
  <c r="I54" i="15"/>
  <c r="B54" i="15"/>
  <c r="AD53" i="15"/>
  <c r="X53" i="15"/>
  <c r="U53" i="15"/>
  <c r="R53" i="15"/>
  <c r="K53" i="15"/>
  <c r="J53" i="15"/>
  <c r="I53" i="15"/>
  <c r="B53" i="15"/>
  <c r="AD52" i="15"/>
  <c r="X52" i="15"/>
  <c r="U52" i="15"/>
  <c r="R52" i="15"/>
  <c r="K52" i="15"/>
  <c r="J52" i="15"/>
  <c r="I52" i="15"/>
  <c r="B52" i="15"/>
  <c r="AD51" i="15"/>
  <c r="X51" i="15"/>
  <c r="U51" i="15"/>
  <c r="R51" i="15"/>
  <c r="K51" i="15"/>
  <c r="J51" i="15"/>
  <c r="I51" i="15"/>
  <c r="B51" i="15"/>
  <c r="AD50" i="15"/>
  <c r="X50" i="15"/>
  <c r="U50" i="15"/>
  <c r="R50" i="15"/>
  <c r="K50" i="15"/>
  <c r="J50" i="15"/>
  <c r="I50" i="15"/>
  <c r="B50" i="15"/>
  <c r="AD49" i="15"/>
  <c r="AA49" i="15"/>
  <c r="Z49" i="15"/>
  <c r="X49" i="15"/>
  <c r="U49" i="15"/>
  <c r="T49" i="15"/>
  <c r="R49" i="15"/>
  <c r="O49" i="15"/>
  <c r="N49" i="15"/>
  <c r="T48" i="15"/>
  <c r="B48" i="15"/>
  <c r="U45" i="15"/>
  <c r="U44" i="15"/>
  <c r="E44" i="15"/>
  <c r="B44" i="15"/>
  <c r="U43" i="15"/>
  <c r="E43" i="15"/>
  <c r="B43" i="15"/>
  <c r="U42" i="15"/>
  <c r="U41" i="15"/>
  <c r="U40" i="15"/>
  <c r="H39" i="15"/>
  <c r="B39" i="15"/>
  <c r="CE38" i="15"/>
  <c r="CD38" i="15"/>
  <c r="CC38" i="15"/>
  <c r="CB38" i="15"/>
  <c r="CA38" i="15"/>
  <c r="BZ38" i="15"/>
  <c r="BY38" i="15"/>
  <c r="BX38" i="15"/>
  <c r="BW38" i="15"/>
  <c r="BV38" i="15"/>
  <c r="BU38" i="15"/>
  <c r="BT38" i="15"/>
  <c r="BS38" i="15"/>
  <c r="BR38" i="15"/>
  <c r="BQ38" i="15"/>
  <c r="BP38" i="15"/>
  <c r="BO38" i="15"/>
  <c r="BN38" i="15"/>
  <c r="BM38" i="15"/>
  <c r="BL38" i="15"/>
  <c r="BK38" i="15"/>
  <c r="BJ38" i="15"/>
  <c r="BI38" i="15"/>
  <c r="BH38" i="15"/>
  <c r="BG38" i="15"/>
  <c r="BF38" i="15"/>
  <c r="BE38" i="15"/>
  <c r="BD38" i="15"/>
  <c r="BC38" i="15"/>
  <c r="BB38" i="15"/>
  <c r="BA38" i="15"/>
  <c r="AZ38" i="15"/>
  <c r="AY38" i="15"/>
  <c r="AX38" i="15"/>
  <c r="AW38" i="15"/>
  <c r="AV38" i="15"/>
  <c r="AU38" i="15"/>
  <c r="AT38" i="15"/>
  <c r="AS38" i="15"/>
  <c r="AR38" i="15"/>
  <c r="AQ38" i="15"/>
  <c r="AP38" i="15"/>
  <c r="AO38" i="15"/>
  <c r="AN38" i="15"/>
  <c r="AM38" i="15"/>
  <c r="AL38" i="15"/>
  <c r="O24" i="15" s="1"/>
  <c r="AA24" i="15" s="1"/>
  <c r="AK38" i="15"/>
  <c r="AJ38" i="15"/>
  <c r="AI38" i="15"/>
  <c r="AA38" i="15"/>
  <c r="U38" i="15"/>
  <c r="Q38" i="15"/>
  <c r="M38" i="15"/>
  <c r="CE37" i="15"/>
  <c r="CD37" i="15"/>
  <c r="CC37" i="15"/>
  <c r="CB37" i="15"/>
  <c r="CA37" i="15"/>
  <c r="BZ37" i="15"/>
  <c r="BY37" i="15"/>
  <c r="BX37" i="15"/>
  <c r="BW37" i="15"/>
  <c r="BV37" i="15"/>
  <c r="BU37" i="15"/>
  <c r="BT37" i="15"/>
  <c r="BS37" i="15"/>
  <c r="BR37" i="15"/>
  <c r="BQ37" i="15"/>
  <c r="BP37" i="15"/>
  <c r="BO37" i="15"/>
  <c r="BN37" i="15"/>
  <c r="BM37" i="15"/>
  <c r="BL37" i="15"/>
  <c r="BK37" i="15"/>
  <c r="BJ37" i="15"/>
  <c r="BI37" i="15"/>
  <c r="BH37" i="15"/>
  <c r="BG37" i="15"/>
  <c r="BF37" i="15"/>
  <c r="BE37" i="15"/>
  <c r="BD37" i="15"/>
  <c r="BC37" i="15"/>
  <c r="BB37" i="15"/>
  <c r="BA37" i="15"/>
  <c r="AZ37" i="15"/>
  <c r="AY37" i="15"/>
  <c r="AX37" i="15"/>
  <c r="AW37" i="15"/>
  <c r="AV37" i="15"/>
  <c r="AU37" i="15"/>
  <c r="AT37" i="15"/>
  <c r="AS37" i="15"/>
  <c r="AR37" i="15"/>
  <c r="AQ37" i="15"/>
  <c r="AP37" i="15"/>
  <c r="AO37" i="15"/>
  <c r="AN37" i="15"/>
  <c r="AM37" i="15"/>
  <c r="AL37" i="15"/>
  <c r="AK37" i="15"/>
  <c r="AJ37" i="15"/>
  <c r="AI37" i="15"/>
  <c r="AH37" i="15"/>
  <c r="AC37" i="15"/>
  <c r="L37" i="15"/>
  <c r="CE36" i="15"/>
  <c r="CD36" i="15"/>
  <c r="CC36" i="15"/>
  <c r="CB36" i="15"/>
  <c r="CA36" i="15"/>
  <c r="BZ36" i="15"/>
  <c r="BY36" i="15"/>
  <c r="BX36" i="15"/>
  <c r="BW36" i="15"/>
  <c r="BV36" i="15"/>
  <c r="BU36" i="15"/>
  <c r="BT36" i="15"/>
  <c r="BS36" i="15"/>
  <c r="BR36" i="15"/>
  <c r="BQ36" i="15"/>
  <c r="BP36" i="15"/>
  <c r="BO36" i="15"/>
  <c r="BN36" i="15"/>
  <c r="BM36" i="15"/>
  <c r="BL36" i="15"/>
  <c r="BK36" i="15"/>
  <c r="BJ36" i="15"/>
  <c r="BI36" i="15"/>
  <c r="BH36" i="15"/>
  <c r="BG36" i="15"/>
  <c r="BF36" i="15"/>
  <c r="BE36" i="15"/>
  <c r="BD36" i="15"/>
  <c r="BC36" i="15"/>
  <c r="BB36" i="15"/>
  <c r="BA36" i="15"/>
  <c r="AZ36" i="15"/>
  <c r="AY36" i="15"/>
  <c r="AX36" i="15"/>
  <c r="AW36" i="15"/>
  <c r="AV36" i="15"/>
  <c r="AU36" i="15"/>
  <c r="AT36" i="15"/>
  <c r="AS36" i="15"/>
  <c r="AR36" i="15"/>
  <c r="AQ36" i="15"/>
  <c r="AP36" i="15"/>
  <c r="AO36" i="15"/>
  <c r="AN36" i="15"/>
  <c r="AM36" i="15"/>
  <c r="AL36" i="15"/>
  <c r="AK36" i="15"/>
  <c r="AJ36" i="15"/>
  <c r="AI36" i="15"/>
  <c r="AH36" i="15"/>
  <c r="CE35" i="15"/>
  <c r="CD35" i="15"/>
  <c r="CC35" i="15"/>
  <c r="CB35" i="15"/>
  <c r="CA35" i="15"/>
  <c r="BZ35" i="15"/>
  <c r="BY35" i="15"/>
  <c r="BX35" i="15"/>
  <c r="BW35" i="15"/>
  <c r="BV35" i="15"/>
  <c r="BU35" i="15"/>
  <c r="BT35" i="15"/>
  <c r="BS35" i="15"/>
  <c r="BR35" i="15"/>
  <c r="BQ35" i="15"/>
  <c r="BP35" i="15"/>
  <c r="BO35" i="15"/>
  <c r="BN35" i="15"/>
  <c r="BM35" i="15"/>
  <c r="BL35" i="15"/>
  <c r="BK35" i="15"/>
  <c r="BJ35" i="15"/>
  <c r="BI35" i="15"/>
  <c r="BH35" i="15"/>
  <c r="BG35" i="15"/>
  <c r="BF35" i="15"/>
  <c r="BE35" i="15"/>
  <c r="BD35" i="15"/>
  <c r="BC35" i="15"/>
  <c r="BB35" i="15"/>
  <c r="BA35" i="15"/>
  <c r="AZ35" i="15"/>
  <c r="AY35" i="15"/>
  <c r="AX35" i="15"/>
  <c r="AW35" i="15"/>
  <c r="AV35" i="15"/>
  <c r="AU35" i="15"/>
  <c r="AT35" i="15"/>
  <c r="AS35" i="15"/>
  <c r="AR35" i="15"/>
  <c r="AQ35" i="15"/>
  <c r="AP35" i="15"/>
  <c r="AO35" i="15"/>
  <c r="AN35" i="15"/>
  <c r="AM35" i="15"/>
  <c r="AL35" i="15"/>
  <c r="AK35" i="15"/>
  <c r="AJ35" i="15"/>
  <c r="AI35" i="15"/>
  <c r="AH35" i="15"/>
  <c r="CE34" i="15"/>
  <c r="CD34" i="15"/>
  <c r="CC34" i="15"/>
  <c r="CB34" i="15"/>
  <c r="CA34" i="15"/>
  <c r="BZ34" i="15"/>
  <c r="BY34" i="15"/>
  <c r="BX34" i="15"/>
  <c r="BW34" i="15"/>
  <c r="BV34" i="15"/>
  <c r="BU34" i="15"/>
  <c r="BT34" i="15"/>
  <c r="BS34" i="15"/>
  <c r="BR34" i="15"/>
  <c r="BQ34" i="15"/>
  <c r="BP34" i="15"/>
  <c r="BO34" i="15"/>
  <c r="BN34" i="15"/>
  <c r="BM34" i="15"/>
  <c r="BL34" i="15"/>
  <c r="BK34" i="15"/>
  <c r="BJ34" i="15"/>
  <c r="BI34" i="15"/>
  <c r="BH34" i="15"/>
  <c r="BG34" i="15"/>
  <c r="BF34" i="15"/>
  <c r="BE34" i="15"/>
  <c r="BD34" i="15"/>
  <c r="BC34" i="15"/>
  <c r="BB34" i="15"/>
  <c r="BA34" i="15"/>
  <c r="AZ34" i="15"/>
  <c r="AY34" i="15"/>
  <c r="AX34" i="15"/>
  <c r="AW34" i="15"/>
  <c r="AV34" i="15"/>
  <c r="AU34" i="15"/>
  <c r="AT34" i="15"/>
  <c r="AS34" i="15"/>
  <c r="AR34" i="15"/>
  <c r="AQ34" i="15"/>
  <c r="AP34" i="15"/>
  <c r="AO34" i="15"/>
  <c r="AN34" i="15"/>
  <c r="AM34" i="15"/>
  <c r="AL34" i="15"/>
  <c r="AK34" i="15"/>
  <c r="AJ34" i="15"/>
  <c r="AI34" i="15"/>
  <c r="AH34" i="15"/>
  <c r="V27" i="15"/>
  <c r="P27" i="15" s="1"/>
  <c r="V26" i="15"/>
  <c r="P26" i="15" s="1"/>
  <c r="I26" i="15"/>
  <c r="HU25" i="15"/>
  <c r="HU26" i="15" s="1"/>
  <c r="CE40" i="15" s="1"/>
  <c r="HQ25" i="15"/>
  <c r="HM25" i="15"/>
  <c r="CC39" i="15" s="1"/>
  <c r="HI25" i="15"/>
  <c r="CB39" i="15" s="1"/>
  <c r="HE25" i="15"/>
  <c r="HH25" i="15" s="1"/>
  <c r="HA25" i="15"/>
  <c r="BZ39" i="15" s="1"/>
  <c r="GW25" i="15"/>
  <c r="GW26" i="15" s="1"/>
  <c r="BY40" i="15" s="1"/>
  <c r="GS25" i="15"/>
  <c r="BX39" i="15" s="1"/>
  <c r="GO25" i="15"/>
  <c r="GR25" i="15" s="1"/>
  <c r="GK25" i="15"/>
  <c r="GG25" i="15"/>
  <c r="GC25" i="15"/>
  <c r="GC26" i="15" s="1"/>
  <c r="BT40" i="15" s="1"/>
  <c r="FY25" i="15"/>
  <c r="FY26" i="15" s="1"/>
  <c r="BS40" i="15" s="1"/>
  <c r="FU25" i="15"/>
  <c r="BR39" i="15" s="1"/>
  <c r="FQ25" i="15"/>
  <c r="FM25" i="15"/>
  <c r="FI25" i="15"/>
  <c r="FE25" i="15"/>
  <c r="FA25" i="15"/>
  <c r="FA26" i="15" s="1"/>
  <c r="BM40" i="15" s="1"/>
  <c r="EW25" i="15"/>
  <c r="ES25" i="15"/>
  <c r="EO25" i="15"/>
  <c r="ER25" i="15" s="1"/>
  <c r="EK25" i="15"/>
  <c r="EG25" i="15"/>
  <c r="EC25" i="15"/>
  <c r="EC26" i="15" s="1"/>
  <c r="BG40" i="15" s="1"/>
  <c r="DY25" i="15"/>
  <c r="BF39" i="15" s="1"/>
  <c r="DU25" i="15"/>
  <c r="DQ25" i="15"/>
  <c r="DT25" i="15" s="1"/>
  <c r="DM25" i="15"/>
  <c r="DI25" i="15"/>
  <c r="DE25" i="15"/>
  <c r="DE26" i="15" s="1"/>
  <c r="BA40" i="15" s="1"/>
  <c r="DA25" i="15"/>
  <c r="AZ39" i="15" s="1"/>
  <c r="CW25" i="15"/>
  <c r="CS25" i="15"/>
  <c r="CV25" i="15" s="1"/>
  <c r="CO25" i="15"/>
  <c r="CK25" i="15"/>
  <c r="CG25" i="15"/>
  <c r="CG26" i="15" s="1"/>
  <c r="AU40" i="15" s="1"/>
  <c r="CC25" i="15"/>
  <c r="AT39" i="15" s="1"/>
  <c r="BY25" i="15"/>
  <c r="BU25" i="15"/>
  <c r="BX25" i="15" s="1"/>
  <c r="BQ25" i="15"/>
  <c r="BM25" i="15"/>
  <c r="BI25" i="15"/>
  <c r="BI26" i="15" s="1"/>
  <c r="AO40" i="15" s="1"/>
  <c r="BE25" i="15"/>
  <c r="AN39" i="15" s="1"/>
  <c r="BA25" i="15"/>
  <c r="AW25" i="15"/>
  <c r="AS25" i="15"/>
  <c r="AO25" i="15"/>
  <c r="AK25" i="15"/>
  <c r="AK26" i="15" s="1"/>
  <c r="AI40" i="15" s="1"/>
  <c r="AG25" i="15"/>
  <c r="AH39" i="15" s="1"/>
  <c r="V25" i="15"/>
  <c r="U25" i="15"/>
  <c r="P25" i="15"/>
  <c r="K25" i="15"/>
  <c r="HX24" i="15"/>
  <c r="HT24" i="15"/>
  <c r="HP24" i="15"/>
  <c r="HL24" i="15"/>
  <c r="HH24" i="15"/>
  <c r="HD24" i="15"/>
  <c r="GZ24" i="15"/>
  <c r="GV24" i="15"/>
  <c r="GR24" i="15"/>
  <c r="GN24" i="15"/>
  <c r="GJ24" i="15"/>
  <c r="GF24" i="15"/>
  <c r="GB24" i="15"/>
  <c r="FX24" i="15"/>
  <c r="FT24" i="15"/>
  <c r="FP24" i="15"/>
  <c r="FL24" i="15"/>
  <c r="FH24" i="15"/>
  <c r="FD24" i="15"/>
  <c r="EZ24" i="15"/>
  <c r="EV24" i="15"/>
  <c r="ER24" i="15"/>
  <c r="EN24" i="15"/>
  <c r="EJ24" i="15"/>
  <c r="EF24" i="15"/>
  <c r="EB24" i="15"/>
  <c r="DX24" i="15"/>
  <c r="DT24" i="15"/>
  <c r="DP24" i="15"/>
  <c r="DL24" i="15"/>
  <c r="DH24" i="15"/>
  <c r="DD24" i="15"/>
  <c r="CZ24" i="15"/>
  <c r="CV24" i="15"/>
  <c r="CR24" i="15"/>
  <c r="CN24" i="15"/>
  <c r="CJ24" i="15"/>
  <c r="CF24" i="15"/>
  <c r="CB24" i="15"/>
  <c r="BX24" i="15"/>
  <c r="BT24" i="15"/>
  <c r="BP24" i="15"/>
  <c r="BL24" i="15"/>
  <c r="BH24" i="15"/>
  <c r="BD24" i="15"/>
  <c r="AZ24" i="15"/>
  <c r="AV24" i="15"/>
  <c r="AR24" i="15"/>
  <c r="AN24" i="15"/>
  <c r="AJ24" i="15"/>
  <c r="T24" i="15"/>
  <c r="Z24" i="15" s="1"/>
  <c r="N24" i="15"/>
  <c r="HX23" i="15"/>
  <c r="HT23" i="15"/>
  <c r="HP23" i="15"/>
  <c r="HL23" i="15"/>
  <c r="HH23" i="15"/>
  <c r="HD23" i="15"/>
  <c r="GZ23" i="15"/>
  <c r="GV23" i="15"/>
  <c r="GR23" i="15"/>
  <c r="GN23" i="15"/>
  <c r="GJ23" i="15"/>
  <c r="GF23" i="15"/>
  <c r="GB23" i="15"/>
  <c r="FX23" i="15"/>
  <c r="FT23" i="15"/>
  <c r="FP23" i="15"/>
  <c r="FL23" i="15"/>
  <c r="FH23" i="15"/>
  <c r="FD23" i="15"/>
  <c r="EZ23" i="15"/>
  <c r="EV23" i="15"/>
  <c r="ER23" i="15"/>
  <c r="EN23" i="15"/>
  <c r="EJ23" i="15"/>
  <c r="EF23" i="15"/>
  <c r="EB23" i="15"/>
  <c r="DX23" i="15"/>
  <c r="DT23" i="15"/>
  <c r="DP23" i="15"/>
  <c r="DL23" i="15"/>
  <c r="DH23" i="15"/>
  <c r="DD23" i="15"/>
  <c r="CZ23" i="15"/>
  <c r="CV23" i="15"/>
  <c r="CR23" i="15"/>
  <c r="CN23" i="15"/>
  <c r="CJ23" i="15"/>
  <c r="CF23" i="15"/>
  <c r="CB23" i="15"/>
  <c r="BX23" i="15"/>
  <c r="BT23" i="15"/>
  <c r="BP23" i="15"/>
  <c r="BL23" i="15"/>
  <c r="BH23" i="15"/>
  <c r="BD23" i="15"/>
  <c r="AZ23" i="15"/>
  <c r="AV23" i="15"/>
  <c r="AR23" i="15"/>
  <c r="AN23" i="15"/>
  <c r="AJ23" i="15"/>
  <c r="T23" i="15"/>
  <c r="Z23" i="15" s="1"/>
  <c r="N23" i="15"/>
  <c r="HX22" i="15"/>
  <c r="HT22" i="15"/>
  <c r="HP22" i="15"/>
  <c r="HL22" i="15"/>
  <c r="HH22" i="15"/>
  <c r="HD22" i="15"/>
  <c r="GZ22" i="15"/>
  <c r="GV22" i="15"/>
  <c r="GR22" i="15"/>
  <c r="GN22" i="15"/>
  <c r="GJ22" i="15"/>
  <c r="GF22" i="15"/>
  <c r="GB22" i="15"/>
  <c r="FX22" i="15"/>
  <c r="FT22" i="15"/>
  <c r="FP22" i="15"/>
  <c r="FL22" i="15"/>
  <c r="FH22" i="15"/>
  <c r="FD22" i="15"/>
  <c r="EZ22" i="15"/>
  <c r="EV22" i="15"/>
  <c r="ER22" i="15"/>
  <c r="EN22" i="15"/>
  <c r="EJ22" i="15"/>
  <c r="EF22" i="15"/>
  <c r="EB22" i="15"/>
  <c r="DX22" i="15"/>
  <c r="DT22" i="15"/>
  <c r="DP22" i="15"/>
  <c r="DL22" i="15"/>
  <c r="DH22" i="15"/>
  <c r="DD22" i="15"/>
  <c r="CZ22" i="15"/>
  <c r="CV22" i="15"/>
  <c r="CR22" i="15"/>
  <c r="CN22" i="15"/>
  <c r="CJ22" i="15"/>
  <c r="CF22" i="15"/>
  <c r="CB22" i="15"/>
  <c r="BX22" i="15"/>
  <c r="BT22" i="15"/>
  <c r="BP22" i="15"/>
  <c r="BL22" i="15"/>
  <c r="BH22" i="15"/>
  <c r="BD22" i="15"/>
  <c r="AZ22" i="15"/>
  <c r="AV22" i="15"/>
  <c r="AR22" i="15"/>
  <c r="AN22" i="15"/>
  <c r="AJ22" i="15"/>
  <c r="T22" i="15"/>
  <c r="T52" i="15" s="1"/>
  <c r="N22" i="15"/>
  <c r="HX21" i="15"/>
  <c r="HT21" i="15"/>
  <c r="HP21" i="15"/>
  <c r="HL21" i="15"/>
  <c r="HH21" i="15"/>
  <c r="HD21" i="15"/>
  <c r="GZ21" i="15"/>
  <c r="GV21" i="15"/>
  <c r="GR21" i="15"/>
  <c r="GN21" i="15"/>
  <c r="GJ21" i="15"/>
  <c r="GF21" i="15"/>
  <c r="GB21" i="15"/>
  <c r="FX21" i="15"/>
  <c r="FT21" i="15"/>
  <c r="FP21" i="15"/>
  <c r="FL21" i="15"/>
  <c r="FH21" i="15"/>
  <c r="FD21" i="15"/>
  <c r="EZ21" i="15"/>
  <c r="EV21" i="15"/>
  <c r="ER21" i="15"/>
  <c r="EN21" i="15"/>
  <c r="EJ21" i="15"/>
  <c r="EF21" i="15"/>
  <c r="EB21" i="15"/>
  <c r="DX21" i="15"/>
  <c r="DT21" i="15"/>
  <c r="DP21" i="15"/>
  <c r="DL21" i="15"/>
  <c r="DH21" i="15"/>
  <c r="DD21" i="15"/>
  <c r="CZ21" i="15"/>
  <c r="CV21" i="15"/>
  <c r="CR21" i="15"/>
  <c r="CN21" i="15"/>
  <c r="CJ21" i="15"/>
  <c r="CF21" i="15"/>
  <c r="CB21" i="15"/>
  <c r="BX21" i="15"/>
  <c r="BT21" i="15"/>
  <c r="BP21" i="15"/>
  <c r="BL21" i="15"/>
  <c r="BH21" i="15"/>
  <c r="BD21" i="15"/>
  <c r="AZ21" i="15"/>
  <c r="AV21" i="15"/>
  <c r="AR21" i="15"/>
  <c r="AN21" i="15"/>
  <c r="AJ21" i="15"/>
  <c r="T21" i="15"/>
  <c r="Z21" i="15" s="1"/>
  <c r="N21" i="15"/>
  <c r="N51" i="15" s="1"/>
  <c r="HX20" i="15"/>
  <c r="HT20" i="15"/>
  <c r="HP20" i="15"/>
  <c r="HL20" i="15"/>
  <c r="HH20" i="15"/>
  <c r="HD20" i="15"/>
  <c r="GZ20" i="15"/>
  <c r="GV20" i="15"/>
  <c r="GR20" i="15"/>
  <c r="GN20" i="15"/>
  <c r="GJ20" i="15"/>
  <c r="GF20" i="15"/>
  <c r="GB20" i="15"/>
  <c r="FX20" i="15"/>
  <c r="FT20" i="15"/>
  <c r="FP20" i="15"/>
  <c r="FL20" i="15"/>
  <c r="FH20" i="15"/>
  <c r="FD20" i="15"/>
  <c r="EZ20" i="15"/>
  <c r="EV20" i="15"/>
  <c r="ER20" i="15"/>
  <c r="EN20" i="15"/>
  <c r="EJ20" i="15"/>
  <c r="EF20" i="15"/>
  <c r="EB20" i="15"/>
  <c r="DX20" i="15"/>
  <c r="DT20" i="15"/>
  <c r="DP20" i="15"/>
  <c r="DL20" i="15"/>
  <c r="DH20" i="15"/>
  <c r="DD20" i="15"/>
  <c r="CZ20" i="15"/>
  <c r="CV20" i="15"/>
  <c r="CR20" i="15"/>
  <c r="CN20" i="15"/>
  <c r="CJ20" i="15"/>
  <c r="CF20" i="15"/>
  <c r="CB20" i="15"/>
  <c r="BX20" i="15"/>
  <c r="BT20" i="15"/>
  <c r="BP20" i="15"/>
  <c r="BL20" i="15"/>
  <c r="BH20" i="15"/>
  <c r="BD20" i="15"/>
  <c r="AZ20" i="15"/>
  <c r="AV20" i="15"/>
  <c r="AR20" i="15"/>
  <c r="AN20" i="15"/>
  <c r="AJ20" i="15"/>
  <c r="W14" i="15"/>
  <c r="W44" i="15" s="1"/>
  <c r="W13" i="15"/>
  <c r="W43" i="15" s="1"/>
  <c r="W12" i="15"/>
  <c r="W42" i="15" s="1"/>
  <c r="W11" i="15"/>
  <c r="W41" i="15" s="1"/>
  <c r="W10" i="15"/>
  <c r="W40" i="15" s="1"/>
  <c r="B5" i="15"/>
  <c r="R8" i="15" s="1"/>
  <c r="K55" i="15" l="1"/>
  <c r="BL25" i="15"/>
  <c r="HP25" i="15"/>
  <c r="AZ25" i="15"/>
  <c r="AW26" i="15"/>
  <c r="Z22" i="15"/>
  <c r="Z52" i="15" s="1"/>
  <c r="EF25" i="15"/>
  <c r="O21" i="15"/>
  <c r="O51" i="15" s="1"/>
  <c r="DH25" i="15"/>
  <c r="FU26" i="15"/>
  <c r="BR40" i="15" s="1"/>
  <c r="N8" i="15"/>
  <c r="N98" i="15" s="1"/>
  <c r="O20" i="15"/>
  <c r="N20" i="15" s="1"/>
  <c r="N110" i="15" s="1"/>
  <c r="AG26" i="15"/>
  <c r="AH40" i="15" s="1"/>
  <c r="AN25" i="15"/>
  <c r="GF25" i="15"/>
  <c r="BT39" i="15"/>
  <c r="HD25" i="15"/>
  <c r="HA26" i="15"/>
  <c r="BZ40" i="15" s="1"/>
  <c r="CJ25" i="15"/>
  <c r="FD25" i="15"/>
  <c r="FX25" i="15"/>
  <c r="HT25" i="15"/>
  <c r="CC26" i="15"/>
  <c r="AT40" i="15" s="1"/>
  <c r="HQ26" i="15"/>
  <c r="CD40" i="15" s="1"/>
  <c r="DY26" i="15"/>
  <c r="BF40" i="15" s="1"/>
  <c r="O22" i="15"/>
  <c r="O82" i="15" s="1"/>
  <c r="O23" i="15"/>
  <c r="O113" i="15" s="1"/>
  <c r="R98" i="15"/>
  <c r="R68" i="15"/>
  <c r="R38" i="15"/>
  <c r="W70" i="15"/>
  <c r="W100" i="15"/>
  <c r="W105" i="15"/>
  <c r="W75" i="15"/>
  <c r="T80" i="15"/>
  <c r="T50" i="15"/>
  <c r="T110" i="15"/>
  <c r="O81" i="15"/>
  <c r="N82" i="15"/>
  <c r="N52" i="15"/>
  <c r="N112" i="15"/>
  <c r="AA84" i="15"/>
  <c r="AA54" i="15"/>
  <c r="AA114" i="15"/>
  <c r="U115" i="15"/>
  <c r="U55" i="15"/>
  <c r="BQ39" i="15"/>
  <c r="FQ26" i="15"/>
  <c r="BQ40" i="15" s="1"/>
  <c r="W106" i="15"/>
  <c r="W76" i="15"/>
  <c r="T51" i="15"/>
  <c r="T111" i="15"/>
  <c r="T81" i="15"/>
  <c r="N113" i="15"/>
  <c r="N83" i="15"/>
  <c r="N53" i="15"/>
  <c r="BA26" i="15"/>
  <c r="AM40" i="15" s="1"/>
  <c r="AM39" i="15"/>
  <c r="AP39" i="15"/>
  <c r="BY26" i="15"/>
  <c r="AS40" i="15" s="1"/>
  <c r="AV39" i="15"/>
  <c r="AY39" i="15"/>
  <c r="CW26" i="15"/>
  <c r="AY40" i="15" s="1"/>
  <c r="DU26" i="15"/>
  <c r="BE40" i="15" s="1"/>
  <c r="BE39" i="15"/>
  <c r="BH39" i="15"/>
  <c r="ES26" i="15"/>
  <c r="BK40" i="15" s="1"/>
  <c r="BN39" i="15"/>
  <c r="FT25" i="15"/>
  <c r="BU39" i="15"/>
  <c r="GG26" i="15"/>
  <c r="BU40" i="15" s="1"/>
  <c r="GV25" i="15"/>
  <c r="W102" i="15"/>
  <c r="W72" i="15"/>
  <c r="Z111" i="15"/>
  <c r="Z81" i="15"/>
  <c r="Z51" i="15"/>
  <c r="T112" i="15"/>
  <c r="T82" i="15"/>
  <c r="N114" i="15"/>
  <c r="N84" i="15"/>
  <c r="N54" i="15"/>
  <c r="AR25" i="15"/>
  <c r="BD25" i="15"/>
  <c r="BP25" i="15"/>
  <c r="CB25" i="15"/>
  <c r="CN25" i="15"/>
  <c r="CZ25" i="15"/>
  <c r="DL25" i="15"/>
  <c r="DX25" i="15"/>
  <c r="EJ25" i="15"/>
  <c r="EV25" i="15"/>
  <c r="FH25" i="15"/>
  <c r="GJ25" i="15"/>
  <c r="K26" i="15"/>
  <c r="K27" i="15" s="1"/>
  <c r="AO26" i="15"/>
  <c r="AJ40" i="15" s="1"/>
  <c r="CK26" i="15"/>
  <c r="AV40" i="15" s="1"/>
  <c r="EG26" i="15"/>
  <c r="BH40" i="15" s="1"/>
  <c r="AJ39" i="15"/>
  <c r="U85" i="15"/>
  <c r="AC68" i="15"/>
  <c r="AC98" i="15"/>
  <c r="AC38" i="15"/>
  <c r="W103" i="15"/>
  <c r="W73" i="15"/>
  <c r="T83" i="15"/>
  <c r="T53" i="15"/>
  <c r="T113" i="15"/>
  <c r="O84" i="15"/>
  <c r="O54" i="15"/>
  <c r="O114" i="15"/>
  <c r="K115" i="15"/>
  <c r="K85" i="15"/>
  <c r="AK39" i="15"/>
  <c r="AS26" i="15"/>
  <c r="AK40" i="15" s="1"/>
  <c r="AQ39" i="15"/>
  <c r="BQ26" i="15"/>
  <c r="AQ40" i="15" s="1"/>
  <c r="AW39" i="15"/>
  <c r="CO26" i="15"/>
  <c r="AW40" i="15" s="1"/>
  <c r="BC39" i="15"/>
  <c r="DM26" i="15"/>
  <c r="BC40" i="15" s="1"/>
  <c r="BI39" i="15"/>
  <c r="EK26" i="15"/>
  <c r="BI40" i="15" s="1"/>
  <c r="BL39" i="15"/>
  <c r="BO39" i="15"/>
  <c r="FI26" i="15"/>
  <c r="BO40" i="15" s="1"/>
  <c r="BE26" i="15"/>
  <c r="DA26" i="15"/>
  <c r="EW26" i="15"/>
  <c r="GS26" i="15"/>
  <c r="BX40" i="15" s="1"/>
  <c r="AS39" i="15"/>
  <c r="B95" i="15"/>
  <c r="B65" i="15"/>
  <c r="B35" i="15"/>
  <c r="W69" i="15"/>
  <c r="W99" i="15"/>
  <c r="W101" i="15"/>
  <c r="W71" i="15"/>
  <c r="AB103" i="15"/>
  <c r="AB73" i="15"/>
  <c r="Z113" i="15"/>
  <c r="Z53" i="15"/>
  <c r="Z83" i="15"/>
  <c r="T54" i="15"/>
  <c r="T114" i="15"/>
  <c r="T84" i="15"/>
  <c r="AJ25" i="15"/>
  <c r="AV25" i="15"/>
  <c r="BH25" i="15"/>
  <c r="BT25" i="15"/>
  <c r="CF25" i="15"/>
  <c r="CR25" i="15"/>
  <c r="DD25" i="15"/>
  <c r="DP25" i="15"/>
  <c r="EB25" i="15"/>
  <c r="EN25" i="15"/>
  <c r="EZ25" i="15"/>
  <c r="FL25" i="15"/>
  <c r="BS39" i="15"/>
  <c r="GB25" i="15"/>
  <c r="FY27" i="15"/>
  <c r="BS41" i="15" s="1"/>
  <c r="CD39" i="15"/>
  <c r="BB39" i="15"/>
  <c r="B6" i="15"/>
  <c r="W104" i="15"/>
  <c r="W74" i="15"/>
  <c r="N111" i="15"/>
  <c r="N81" i="15"/>
  <c r="Z114" i="15"/>
  <c r="Z84" i="15"/>
  <c r="Z54" i="15"/>
  <c r="AI39" i="15"/>
  <c r="AK27" i="15"/>
  <c r="AI41" i="15" s="1"/>
  <c r="AL40" i="15"/>
  <c r="AL39" i="15"/>
  <c r="AO39" i="15"/>
  <c r="BI27" i="15"/>
  <c r="AO41" i="15" s="1"/>
  <c r="AR39" i="15"/>
  <c r="BU26" i="15"/>
  <c r="AR40" i="15" s="1"/>
  <c r="AU39" i="15"/>
  <c r="CG27" i="15"/>
  <c r="AU41" i="15" s="1"/>
  <c r="AX39" i="15"/>
  <c r="CS26" i="15"/>
  <c r="AX40" i="15" s="1"/>
  <c r="BA39" i="15"/>
  <c r="DE27" i="15"/>
  <c r="BA41" i="15" s="1"/>
  <c r="DQ26" i="15"/>
  <c r="BD40" i="15" s="1"/>
  <c r="BD39" i="15"/>
  <c r="BG39" i="15"/>
  <c r="EC27" i="15"/>
  <c r="BG41" i="15" s="1"/>
  <c r="BJ39" i="15"/>
  <c r="EO26" i="15"/>
  <c r="BJ40" i="15" s="1"/>
  <c r="BM39" i="15"/>
  <c r="FA27" i="15"/>
  <c r="BM41" i="15" s="1"/>
  <c r="BP39" i="15"/>
  <c r="FM26" i="15"/>
  <c r="BP40" i="15" s="1"/>
  <c r="FP25" i="15"/>
  <c r="GC27" i="15"/>
  <c r="BT41" i="15" s="1"/>
  <c r="CA39" i="15"/>
  <c r="HE26" i="15"/>
  <c r="CA40" i="15" s="1"/>
  <c r="BM26" i="15"/>
  <c r="AP40" i="15" s="1"/>
  <c r="DI26" i="15"/>
  <c r="BB40" i="15" s="1"/>
  <c r="FE26" i="15"/>
  <c r="BN40" i="15" s="1"/>
  <c r="BK39" i="15"/>
  <c r="BV39" i="15"/>
  <c r="BY39" i="15"/>
  <c r="CE39" i="15"/>
  <c r="GW27" i="15"/>
  <c r="BY41" i="15" s="1"/>
  <c r="HU27" i="15"/>
  <c r="CE41" i="15" s="1"/>
  <c r="BW39" i="15"/>
  <c r="GN25" i="15"/>
  <c r="GZ25" i="15"/>
  <c r="HL25" i="15"/>
  <c r="HX25" i="15"/>
  <c r="GK26" i="15"/>
  <c r="HI26" i="15"/>
  <c r="I116" i="15"/>
  <c r="I86" i="15"/>
  <c r="GO26" i="15"/>
  <c r="HM26" i="15"/>
  <c r="I56" i="15"/>
  <c r="O26" i="15" l="1"/>
  <c r="Z82" i="15"/>
  <c r="Z112" i="15"/>
  <c r="N18" i="15"/>
  <c r="FU27" i="15"/>
  <c r="BR41" i="15" s="1"/>
  <c r="O111" i="15"/>
  <c r="AA21" i="15"/>
  <c r="AA111" i="15" s="1"/>
  <c r="DU27" i="15"/>
  <c r="BE41" i="15" s="1"/>
  <c r="ES27" i="15"/>
  <c r="BK41" i="15" s="1"/>
  <c r="BY27" i="15"/>
  <c r="AS41" i="15" s="1"/>
  <c r="O112" i="15"/>
  <c r="CW27" i="15"/>
  <c r="AY41" i="15" s="1"/>
  <c r="O52" i="15"/>
  <c r="BA27" i="15"/>
  <c r="AM41" i="15" s="1"/>
  <c r="CC27" i="15"/>
  <c r="AT41" i="15" s="1"/>
  <c r="AA22" i="15"/>
  <c r="AA52" i="15" s="1"/>
  <c r="EK27" i="15"/>
  <c r="BI41" i="15" s="1"/>
  <c r="DM27" i="15"/>
  <c r="BC41" i="15" s="1"/>
  <c r="EG27" i="15"/>
  <c r="BH41" i="15" s="1"/>
  <c r="FQ27" i="15"/>
  <c r="BQ41" i="15" s="1"/>
  <c r="O83" i="15"/>
  <c r="N68" i="15"/>
  <c r="N38" i="15"/>
  <c r="AH41" i="15"/>
  <c r="O50" i="15"/>
  <c r="Z20" i="15"/>
  <c r="Z50" i="15" s="1"/>
  <c r="N80" i="15"/>
  <c r="O80" i="15"/>
  <c r="N50" i="15"/>
  <c r="O110" i="15"/>
  <c r="AA20" i="15"/>
  <c r="AA80" i="15" s="1"/>
  <c r="AA23" i="15"/>
  <c r="AA53" i="15" s="1"/>
  <c r="HQ27" i="15"/>
  <c r="CD41" i="15" s="1"/>
  <c r="HA27" i="15"/>
  <c r="BZ41" i="15" s="1"/>
  <c r="O53" i="15"/>
  <c r="FE27" i="15"/>
  <c r="BN41" i="15" s="1"/>
  <c r="AS27" i="15"/>
  <c r="AK41" i="15" s="1"/>
  <c r="GS27" i="15"/>
  <c r="BX41" i="15" s="1"/>
  <c r="DY27" i="15"/>
  <c r="BF41" i="15" s="1"/>
  <c r="AO27" i="15"/>
  <c r="AJ41" i="15" s="1"/>
  <c r="K87" i="15"/>
  <c r="K57" i="15"/>
  <c r="K117" i="15"/>
  <c r="HV28" i="15"/>
  <c r="CE42" i="15" s="1"/>
  <c r="CE44" i="15" s="1"/>
  <c r="CE45" i="15" s="1"/>
  <c r="CE46" i="15" s="1"/>
  <c r="GX28" i="15"/>
  <c r="BY42" i="15" s="1"/>
  <c r="BY44" i="15" s="1"/>
  <c r="FZ28" i="15"/>
  <c r="BS42" i="15" s="1"/>
  <c r="BS44" i="15" s="1"/>
  <c r="FB28" i="15"/>
  <c r="BM42" i="15" s="1"/>
  <c r="BM44" i="15" s="1"/>
  <c r="ED28" i="15"/>
  <c r="BG42" i="15" s="1"/>
  <c r="BG44" i="15" s="1"/>
  <c r="DF28" i="15"/>
  <c r="BA42" i="15" s="1"/>
  <c r="BA44" i="15" s="1"/>
  <c r="CH28" i="15"/>
  <c r="AU42" i="15" s="1"/>
  <c r="AU44" i="15" s="1"/>
  <c r="BJ28" i="15"/>
  <c r="AO42" i="15" s="1"/>
  <c r="AO44" i="15" s="1"/>
  <c r="AI42" i="15"/>
  <c r="AI44" i="15" s="1"/>
  <c r="FV28" i="15"/>
  <c r="BR42" i="15" s="1"/>
  <c r="BR44" i="15" s="1"/>
  <c r="BR45" i="15" s="1"/>
  <c r="BR46" i="15" s="1"/>
  <c r="AH42" i="15"/>
  <c r="ET28" i="15"/>
  <c r="BK42" i="15" s="1"/>
  <c r="BK44" i="15" s="1"/>
  <c r="BZ28" i="15"/>
  <c r="AS42" i="15" s="1"/>
  <c r="AS44" i="15" s="1"/>
  <c r="GD28" i="15"/>
  <c r="BT42" i="15" s="1"/>
  <c r="BT44" i="15" s="1"/>
  <c r="BT45" i="15" s="1"/>
  <c r="BT46" i="15" s="1"/>
  <c r="AP28" i="15"/>
  <c r="AJ42" i="15" s="1"/>
  <c r="AJ44" i="15" s="1"/>
  <c r="AJ45" i="15" s="1"/>
  <c r="AJ46" i="15" s="1"/>
  <c r="HE27" i="15"/>
  <c r="CA41" i="15" s="1"/>
  <c r="FI27" i="15"/>
  <c r="BO41" i="15" s="1"/>
  <c r="EO27" i="15"/>
  <c r="BJ41" i="15" s="1"/>
  <c r="BW40" i="15"/>
  <c r="GO27" i="15"/>
  <c r="BW41" i="15" s="1"/>
  <c r="CO27" i="15"/>
  <c r="AW41" i="15" s="1"/>
  <c r="GG27" i="15"/>
  <c r="BU41" i="15" s="1"/>
  <c r="CK27" i="15"/>
  <c r="AV41" i="15" s="1"/>
  <c r="BU27" i="15"/>
  <c r="AR41" i="15" s="1"/>
  <c r="Z18" i="15"/>
  <c r="BQ27" i="15"/>
  <c r="AQ41" i="15" s="1"/>
  <c r="BL40" i="15"/>
  <c r="EW27" i="15"/>
  <c r="BL41" i="15" s="1"/>
  <c r="DI27" i="15"/>
  <c r="BB41" i="15" s="1"/>
  <c r="CB40" i="15"/>
  <c r="HI27" i="15"/>
  <c r="CB41" i="15" s="1"/>
  <c r="CS27" i="15"/>
  <c r="AX41" i="15" s="1"/>
  <c r="O25" i="15"/>
  <c r="AZ40" i="15"/>
  <c r="DA27" i="15"/>
  <c r="AZ41" i="15" s="1"/>
  <c r="K86" i="15"/>
  <c r="K56" i="15"/>
  <c r="K116" i="15"/>
  <c r="FM27" i="15"/>
  <c r="BP41" i="15" s="1"/>
  <c r="CC40" i="15"/>
  <c r="HM27" i="15"/>
  <c r="CC41" i="15" s="1"/>
  <c r="BV40" i="15"/>
  <c r="GK27" i="15"/>
  <c r="BV41" i="15" s="1"/>
  <c r="B66" i="15"/>
  <c r="B96" i="15"/>
  <c r="B36" i="15"/>
  <c r="AN40" i="15"/>
  <c r="BE27" i="15"/>
  <c r="AN41" i="15" s="1"/>
  <c r="BM27" i="15"/>
  <c r="AP41" i="15" s="1"/>
  <c r="AW27" i="15"/>
  <c r="AL41" i="15" s="1"/>
  <c r="DQ27" i="15"/>
  <c r="BD41" i="15" s="1"/>
  <c r="AH44" i="15" l="1"/>
  <c r="AH45" i="15" s="1"/>
  <c r="AH46" i="15" s="1"/>
  <c r="BA45" i="15"/>
  <c r="BA46" i="15" s="1"/>
  <c r="AO45" i="15"/>
  <c r="AO46" i="15" s="1"/>
  <c r="BG45" i="15"/>
  <c r="BG46" i="15" s="1"/>
  <c r="BM45" i="15"/>
  <c r="BM46" i="15" s="1"/>
  <c r="BY45" i="15"/>
  <c r="BY46" i="15" s="1"/>
  <c r="AU45" i="15"/>
  <c r="AU46" i="15" s="1"/>
  <c r="AS45" i="15"/>
  <c r="AS46" i="15" s="1"/>
  <c r="BK45" i="15"/>
  <c r="BK46" i="15" s="1"/>
  <c r="AI45" i="15"/>
  <c r="AI46" i="15" s="1"/>
  <c r="BS45" i="15"/>
  <c r="BS46" i="15" s="1"/>
  <c r="AA82" i="15"/>
  <c r="AA51" i="15"/>
  <c r="AA81" i="15"/>
  <c r="AA112" i="15"/>
  <c r="DN28" i="15"/>
  <c r="BC42" i="15" s="1"/>
  <c r="BC44" i="15" s="1"/>
  <c r="DV28" i="15"/>
  <c r="BE42" i="15" s="1"/>
  <c r="BE44" i="15" s="1"/>
  <c r="CX28" i="15"/>
  <c r="AY42" i="15" s="1"/>
  <c r="AY44" i="15" s="1"/>
  <c r="AA83" i="15"/>
  <c r="AA113" i="15"/>
  <c r="AA110" i="15"/>
  <c r="EH28" i="15"/>
  <c r="BH42" i="15" s="1"/>
  <c r="BH44" i="15" s="1"/>
  <c r="BH45" i="15" s="1"/>
  <c r="BH46" i="15" s="1"/>
  <c r="CD28" i="15"/>
  <c r="AT42" i="15" s="1"/>
  <c r="AT44" i="15" s="1"/>
  <c r="AT45" i="15" s="1"/>
  <c r="AT46" i="15" s="1"/>
  <c r="Z80" i="15"/>
  <c r="Z110" i="15"/>
  <c r="FR28" i="15"/>
  <c r="BQ42" i="15" s="1"/>
  <c r="BQ44" i="15" s="1"/>
  <c r="GT28" i="15"/>
  <c r="BX42" i="15" s="1"/>
  <c r="BX44" i="15" s="1"/>
  <c r="BX45" i="15" s="1"/>
  <c r="BX46" i="15" s="1"/>
  <c r="BB28" i="15"/>
  <c r="AM42" i="15" s="1"/>
  <c r="AM44" i="15" s="1"/>
  <c r="HR28" i="15"/>
  <c r="CD42" i="15" s="1"/>
  <c r="CD44" i="15" s="1"/>
  <c r="CD45" i="15" s="1"/>
  <c r="CD46" i="15" s="1"/>
  <c r="EL28" i="15"/>
  <c r="BI42" i="15" s="1"/>
  <c r="BI44" i="15" s="1"/>
  <c r="HB28" i="15"/>
  <c r="BZ42" i="15" s="1"/>
  <c r="BZ44" i="15" s="1"/>
  <c r="BZ45" i="15" s="1"/>
  <c r="BZ46" i="15" s="1"/>
  <c r="DZ28" i="15"/>
  <c r="BF42" i="15" s="1"/>
  <c r="BF44" i="15" s="1"/>
  <c r="BF45" i="15" s="1"/>
  <c r="BF46" i="15" s="1"/>
  <c r="AA50" i="15"/>
  <c r="O27" i="15"/>
  <c r="HF28" i="15"/>
  <c r="CA42" i="15" s="1"/>
  <c r="CA44" i="15" s="1"/>
  <c r="AT28" i="15"/>
  <c r="AK42" i="15" s="1"/>
  <c r="AK44" i="15" s="1"/>
  <c r="EP28" i="15"/>
  <c r="BJ42" i="15" s="1"/>
  <c r="BJ44" i="15" s="1"/>
  <c r="GL28" i="15"/>
  <c r="BV42" i="15" s="1"/>
  <c r="BV44" i="15" s="1"/>
  <c r="GP28" i="15"/>
  <c r="BW42" i="15" s="1"/>
  <c r="BW44" i="15" s="1"/>
  <c r="FF28" i="15"/>
  <c r="BN42" i="15" s="1"/>
  <c r="BN44" i="15" s="1"/>
  <c r="BN45" i="15" s="1"/>
  <c r="BN46" i="15" s="1"/>
  <c r="HN28" i="15"/>
  <c r="CC42" i="15" s="1"/>
  <c r="CC44" i="15" s="1"/>
  <c r="EX28" i="15"/>
  <c r="BL42" i="15" s="1"/>
  <c r="BL44" i="15" s="1"/>
  <c r="BL45" i="15" s="1"/>
  <c r="BL46" i="15" s="1"/>
  <c r="FJ28" i="15"/>
  <c r="BO42" i="15" s="1"/>
  <c r="BO44" i="15" s="1"/>
  <c r="Z48" i="15"/>
  <c r="Z108" i="15"/>
  <c r="Z78" i="15"/>
  <c r="BN28" i="15"/>
  <c r="AP42" i="15" s="1"/>
  <c r="AP44" i="15" s="1"/>
  <c r="AP45" i="15" s="1"/>
  <c r="AP46" i="15" s="1"/>
  <c r="DR28" i="15"/>
  <c r="BD42" i="15" s="1"/>
  <c r="BD44" i="15" s="1"/>
  <c r="N78" i="15"/>
  <c r="N48" i="15"/>
  <c r="N108" i="15"/>
  <c r="DJ28" i="15"/>
  <c r="BB42" i="15" s="1"/>
  <c r="BB44" i="15" s="1"/>
  <c r="BB45" i="15" s="1"/>
  <c r="BB46" i="15" s="1"/>
  <c r="FN28" i="15"/>
  <c r="BP42" i="15" s="1"/>
  <c r="BP44" i="15" s="1"/>
  <c r="BF28" i="15"/>
  <c r="AN42" i="15" s="1"/>
  <c r="AN44" i="15" s="1"/>
  <c r="AN45" i="15" s="1"/>
  <c r="AN46" i="15" s="1"/>
  <c r="BV28" i="15"/>
  <c r="AR42" i="15" s="1"/>
  <c r="AR44" i="15" s="1"/>
  <c r="HJ28" i="15"/>
  <c r="CB42" i="15" s="1"/>
  <c r="CB44" i="15" s="1"/>
  <c r="CP28" i="15"/>
  <c r="AW42" i="15" s="1"/>
  <c r="AW44" i="15" s="1"/>
  <c r="O85" i="15"/>
  <c r="O55" i="15"/>
  <c r="O115" i="15"/>
  <c r="AA25" i="15"/>
  <c r="AX28" i="15"/>
  <c r="AL42" i="15" s="1"/>
  <c r="AL44" i="15" s="1"/>
  <c r="BR28" i="15"/>
  <c r="AQ42" i="15" s="1"/>
  <c r="AQ44" i="15" s="1"/>
  <c r="DB28" i="15"/>
  <c r="AZ42" i="15" s="1"/>
  <c r="AZ44" i="15" s="1"/>
  <c r="AZ45" i="15" s="1"/>
  <c r="AZ46" i="15" s="1"/>
  <c r="CT28" i="15"/>
  <c r="AX42" i="15" s="1"/>
  <c r="AX44" i="15" s="1"/>
  <c r="CL28" i="15"/>
  <c r="AV42" i="15" s="1"/>
  <c r="AV44" i="15" s="1"/>
  <c r="AV45" i="15" s="1"/>
  <c r="AV46" i="15" s="1"/>
  <c r="GH28" i="15"/>
  <c r="BU42" i="15" s="1"/>
  <c r="BU44" i="15" s="1"/>
  <c r="R57" i="15" l="1"/>
  <c r="B32" i="15"/>
  <c r="O12" i="15" s="1"/>
  <c r="U26" i="15"/>
  <c r="CC45" i="15"/>
  <c r="CC46" i="15" s="1"/>
  <c r="CA45" i="15"/>
  <c r="CA46" i="15" s="1"/>
  <c r="BI45" i="15"/>
  <c r="BI46" i="15" s="1"/>
  <c r="AY45" i="15"/>
  <c r="AY46" i="15" s="1"/>
  <c r="BU46" i="15"/>
  <c r="BU45" i="15"/>
  <c r="BE45" i="15"/>
  <c r="BE46" i="15" s="1"/>
  <c r="BD45" i="15"/>
  <c r="BD46" i="15" s="1"/>
  <c r="CB45" i="15"/>
  <c r="CB46" i="15" s="1"/>
  <c r="AQ45" i="15"/>
  <c r="AQ46" i="15" s="1"/>
  <c r="AW45" i="15"/>
  <c r="AW46" i="15" s="1"/>
  <c r="BW45" i="15"/>
  <c r="BW46" i="15" s="1"/>
  <c r="AM45" i="15"/>
  <c r="AM46" i="15" s="1"/>
  <c r="BC45" i="15"/>
  <c r="BC46" i="15" s="1"/>
  <c r="AK45" i="15"/>
  <c r="AK46" i="15" s="1"/>
  <c r="AX45" i="15"/>
  <c r="AX46" i="15" s="1"/>
  <c r="AL45" i="15"/>
  <c r="AL46" i="15" s="1"/>
  <c r="BP45" i="15"/>
  <c r="BP46" i="15" s="1"/>
  <c r="BV45" i="15"/>
  <c r="BV46" i="15" s="1"/>
  <c r="AR45" i="15"/>
  <c r="AR46" i="15" s="1"/>
  <c r="BO45" i="15"/>
  <c r="BO46" i="15" s="1"/>
  <c r="BJ45" i="15"/>
  <c r="BJ46" i="15" s="1"/>
  <c r="BQ45" i="15"/>
  <c r="BQ46" i="15" s="1"/>
  <c r="N27" i="15"/>
  <c r="N117" i="15" s="1"/>
  <c r="O87" i="15"/>
  <c r="O116" i="15"/>
  <c r="O117" i="15"/>
  <c r="O56" i="15"/>
  <c r="O57" i="15"/>
  <c r="O86" i="15"/>
  <c r="AA85" i="15"/>
  <c r="AA55" i="15"/>
  <c r="AA115" i="15"/>
  <c r="U27" i="15" l="1"/>
  <c r="U56" i="15"/>
  <c r="U116" i="15"/>
  <c r="U86" i="15"/>
  <c r="AA26" i="15"/>
  <c r="B62" i="15"/>
  <c r="R12" i="15"/>
  <c r="R102" i="15" s="1"/>
  <c r="L12" i="15"/>
  <c r="L72" i="15" s="1"/>
  <c r="O72" i="15"/>
  <c r="N57" i="15"/>
  <c r="R117" i="15"/>
  <c r="N87" i="15"/>
  <c r="R87" i="15"/>
  <c r="B122" i="15"/>
  <c r="B92" i="15"/>
  <c r="AA56" i="15" l="1"/>
  <c r="AA116" i="15"/>
  <c r="AA86" i="15"/>
  <c r="D30" i="15"/>
  <c r="K30" i="15"/>
  <c r="L29" i="15"/>
  <c r="D29" i="15"/>
  <c r="U117" i="15"/>
  <c r="U87" i="15"/>
  <c r="U57" i="15"/>
  <c r="K29" i="15"/>
  <c r="T27" i="15"/>
  <c r="AA27" i="15"/>
  <c r="O42" i="15"/>
  <c r="O102" i="15"/>
  <c r="L42" i="15"/>
  <c r="L102" i="15"/>
  <c r="R42" i="15"/>
  <c r="R72" i="15"/>
  <c r="K59" i="15" l="1"/>
  <c r="K119" i="15"/>
  <c r="K89" i="15"/>
  <c r="D90" i="15"/>
  <c r="D60" i="15"/>
  <c r="D120" i="15"/>
  <c r="X117" i="15"/>
  <c r="X87" i="15"/>
  <c r="X57" i="15"/>
  <c r="AD27" i="15"/>
  <c r="O11" i="15" s="1"/>
  <c r="K120" i="15"/>
  <c r="K90" i="15"/>
  <c r="K60" i="15"/>
  <c r="E10" i="15"/>
  <c r="D12" i="15" s="1"/>
  <c r="L11" i="15"/>
  <c r="AA57" i="15"/>
  <c r="AA87" i="15"/>
  <c r="H29" i="15"/>
  <c r="S7" i="15"/>
  <c r="AA117" i="15"/>
  <c r="G30" i="15"/>
  <c r="G29" i="15"/>
  <c r="L30" i="15"/>
  <c r="H30" i="15"/>
  <c r="D89" i="15"/>
  <c r="D59" i="15"/>
  <c r="D119" i="15"/>
  <c r="T117" i="15"/>
  <c r="T87" i="15"/>
  <c r="T57" i="15"/>
  <c r="Z27" i="15"/>
  <c r="L89" i="15"/>
  <c r="L59" i="15"/>
  <c r="L119" i="15"/>
  <c r="O41" i="15" l="1"/>
  <c r="O71" i="15"/>
  <c r="O101" i="15"/>
  <c r="H89" i="15"/>
  <c r="H119" i="15"/>
  <c r="H59" i="15"/>
  <c r="L90" i="15"/>
  <c r="L120" i="15"/>
  <c r="L60" i="15"/>
  <c r="G89" i="15"/>
  <c r="G119" i="15"/>
  <c r="G59" i="15"/>
  <c r="AD87" i="15"/>
  <c r="AD117" i="15"/>
  <c r="AD57" i="15"/>
  <c r="G120" i="15"/>
  <c r="G60" i="15"/>
  <c r="G90" i="15"/>
  <c r="L101" i="15"/>
  <c r="L71" i="15"/>
  <c r="L41" i="15"/>
  <c r="R11" i="15"/>
  <c r="E40" i="15"/>
  <c r="E100" i="15"/>
  <c r="E70" i="15"/>
  <c r="H60" i="15"/>
  <c r="H90" i="15"/>
  <c r="H120" i="15"/>
  <c r="Z87" i="15"/>
  <c r="Z57" i="15"/>
  <c r="Z117" i="15"/>
  <c r="S67" i="15"/>
  <c r="S37" i="15"/>
  <c r="S97" i="15"/>
  <c r="D102" i="15" l="1"/>
  <c r="D42" i="15"/>
  <c r="D72" i="15"/>
  <c r="R71" i="15"/>
  <c r="R41" i="15"/>
  <c r="R101"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yuki akiyama</author>
  </authors>
  <commentList>
    <comment ref="AG14" authorId="0" shapeId="0" xr:uid="{96E1FCDD-5316-49BA-8D85-562347180E84}">
      <text>
        <r>
          <rPr>
            <b/>
            <sz val="9"/>
            <color indexed="81"/>
            <rFont val="MS P ゴシック"/>
            <family val="3"/>
            <charset val="128"/>
          </rPr>
          <t>日付を4桁の数字で入力
例：令和5年7月の場合
「0507」と入力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chizuru-K-23</author>
  </authors>
  <commentList>
    <comment ref="C7" authorId="0" shapeId="0" xr:uid="{00000000-0006-0000-0100-000001000000}">
      <text>
        <r>
          <rPr>
            <b/>
            <sz val="9"/>
            <color indexed="81"/>
            <rFont val="ＭＳ Ｐゴシック"/>
            <family val="3"/>
            <charset val="128"/>
          </rPr>
          <t xml:space="preserve">郵便番号
</t>
        </r>
        <r>
          <rPr>
            <sz val="9"/>
            <color indexed="81"/>
            <rFont val="ＭＳ Ｐゴシック"/>
            <family val="3"/>
            <charset val="128"/>
          </rPr>
          <t xml:space="preserve">記号を入れず、７桁の数字で入力してください。
</t>
        </r>
      </text>
    </comment>
  </commentList>
</comments>
</file>

<file path=xl/sharedStrings.xml><?xml version="1.0" encoding="utf-8"?>
<sst xmlns="http://schemas.openxmlformats.org/spreadsheetml/2006/main" count="339" uniqueCount="154">
  <si>
    <t>◆ 会社名</t>
    <rPh sb="2" eb="5">
      <t>カイシャメイ</t>
    </rPh>
    <phoneticPr fontId="9"/>
  </si>
  <si>
    <t>◆ 取引金融機関</t>
    <rPh sb="2" eb="4">
      <t>トリヒキ</t>
    </rPh>
    <rPh sb="4" eb="6">
      <t>キンユウ</t>
    </rPh>
    <rPh sb="6" eb="8">
      <t>キカン</t>
    </rPh>
    <phoneticPr fontId="9"/>
  </si>
  <si>
    <t>◆ 代表者氏名</t>
    <rPh sb="2" eb="5">
      <t>ダイヒョウシャ</t>
    </rPh>
    <rPh sb="5" eb="7">
      <t>シメイ</t>
    </rPh>
    <phoneticPr fontId="9"/>
  </si>
  <si>
    <t>住所</t>
    <rPh sb="0" eb="2">
      <t>ジュウショ</t>
    </rPh>
    <phoneticPr fontId="9"/>
  </si>
  <si>
    <t>会社情報入力欄</t>
    <rPh sb="0" eb="2">
      <t>カイシャ</t>
    </rPh>
    <rPh sb="2" eb="4">
      <t>ジョウホウ</t>
    </rPh>
    <rPh sb="4" eb="6">
      <t>ニュウリョク</t>
    </rPh>
    <rPh sb="6" eb="7">
      <t>ラン</t>
    </rPh>
    <phoneticPr fontId="9"/>
  </si>
  <si>
    <t>数量</t>
  </si>
  <si>
    <t>単位</t>
  </si>
  <si>
    <t>請負金額</t>
  </si>
  <si>
    <t>率</t>
  </si>
  <si>
    <t>金　額</t>
  </si>
  <si>
    <t>保留金</t>
  </si>
  <si>
    <t>住所</t>
  </si>
  <si>
    <t>会社名</t>
  </si>
  <si>
    <t>氏名</t>
  </si>
  <si>
    <t>税　 込</t>
  </si>
  <si>
    <t>殿</t>
  </si>
  <si>
    <t xml:space="preserve">工事請負請求書 </t>
  </si>
  <si>
    <t xml:space="preserve">株式会社 島  田  組 </t>
  </si>
  <si>
    <t>一  金</t>
  </si>
  <si>
    <t>円</t>
  </si>
  <si>
    <t>工   事   種   別</t>
  </si>
  <si>
    <t>計</t>
  </si>
  <si>
    <t>今回支払額算出</t>
  </si>
  <si>
    <t>担当者：</t>
    <rPh sb="0" eb="3">
      <t>タントウシャ</t>
    </rPh>
    <phoneticPr fontId="9"/>
  </si>
  <si>
    <t>１、請求書の締日は毎月20日締め、毎月25日提出期限となります。</t>
    <rPh sb="2" eb="4">
      <t>セイキュウ</t>
    </rPh>
    <rPh sb="4" eb="5">
      <t>ショ</t>
    </rPh>
    <rPh sb="6" eb="8">
      <t>シメビ</t>
    </rPh>
    <rPh sb="13" eb="14">
      <t>ニチ</t>
    </rPh>
    <rPh sb="14" eb="15">
      <t>シ</t>
    </rPh>
    <rPh sb="22" eb="24">
      <t>テイシュツ</t>
    </rPh>
    <rPh sb="24" eb="26">
      <t>キゲン</t>
    </rPh>
    <phoneticPr fontId="7"/>
  </si>
  <si>
    <t>２、出来高請求書は業者控え１部、提出用３部となっています。</t>
    <rPh sb="2" eb="5">
      <t>デキダカ</t>
    </rPh>
    <rPh sb="5" eb="7">
      <t>セイキュウ</t>
    </rPh>
    <rPh sb="7" eb="8">
      <t>ショ</t>
    </rPh>
    <rPh sb="9" eb="11">
      <t>ギョウシャ</t>
    </rPh>
    <rPh sb="11" eb="12">
      <t>ヒカ</t>
    </rPh>
    <rPh sb="14" eb="15">
      <t>ブ</t>
    </rPh>
    <rPh sb="16" eb="18">
      <t>テイシュツ</t>
    </rPh>
    <rPh sb="18" eb="19">
      <t>ヨウ</t>
    </rPh>
    <phoneticPr fontId="7"/>
  </si>
  <si>
    <t>４、注文書の金額が税込３０万円を超えたものには保留金が発生します。</t>
    <rPh sb="2" eb="5">
      <t>チュウモンショ</t>
    </rPh>
    <rPh sb="6" eb="8">
      <t>キンガク</t>
    </rPh>
    <rPh sb="9" eb="11">
      <t>ゼイコミ</t>
    </rPh>
    <rPh sb="13" eb="14">
      <t>マン</t>
    </rPh>
    <rPh sb="14" eb="15">
      <t>エン</t>
    </rPh>
    <rPh sb="16" eb="17">
      <t>コ</t>
    </rPh>
    <rPh sb="23" eb="25">
      <t>ホリュウ</t>
    </rPh>
    <rPh sb="25" eb="26">
      <t>キン</t>
    </rPh>
    <rPh sb="27" eb="29">
      <t>ハッセイ</t>
    </rPh>
    <phoneticPr fontId="7"/>
  </si>
  <si>
    <t>　　保留金の請求書は必要ありません。</t>
    <rPh sb="2" eb="4">
      <t>ホリュウ</t>
    </rPh>
    <rPh sb="4" eb="5">
      <t>キン</t>
    </rPh>
    <rPh sb="6" eb="9">
      <t>セイキュウショ</t>
    </rPh>
    <rPh sb="10" eb="12">
      <t>ヒツヨウ</t>
    </rPh>
    <phoneticPr fontId="7"/>
  </si>
  <si>
    <t>エクセル使用時の注意事項</t>
    <rPh sb="4" eb="6">
      <t>シヨウ</t>
    </rPh>
    <rPh sb="6" eb="7">
      <t>トキ</t>
    </rPh>
    <rPh sb="8" eb="10">
      <t>チュウイ</t>
    </rPh>
    <rPh sb="10" eb="12">
      <t>ジコウ</t>
    </rPh>
    <phoneticPr fontId="7"/>
  </si>
  <si>
    <t>１、自動計算欄や書式は原則、変更しないでください。</t>
    <rPh sb="2" eb="4">
      <t>ジドウ</t>
    </rPh>
    <rPh sb="4" eb="6">
      <t>ケイサン</t>
    </rPh>
    <rPh sb="6" eb="7">
      <t>ラン</t>
    </rPh>
    <rPh sb="8" eb="10">
      <t>ショシキ</t>
    </rPh>
    <rPh sb="11" eb="13">
      <t>ゲンソク</t>
    </rPh>
    <rPh sb="14" eb="16">
      <t>ヘンコウ</t>
    </rPh>
    <phoneticPr fontId="7"/>
  </si>
  <si>
    <t>３、書式変更は自動で反映されません。</t>
    <rPh sb="2" eb="4">
      <t>ショシキ</t>
    </rPh>
    <rPh sb="4" eb="6">
      <t>ヘンコウ</t>
    </rPh>
    <rPh sb="7" eb="9">
      <t>ジドウ</t>
    </rPh>
    <rPh sb="10" eb="12">
      <t>ハンエイ</t>
    </rPh>
    <phoneticPr fontId="7"/>
  </si>
  <si>
    <t>税率</t>
    <rPh sb="0" eb="2">
      <t>ゼイリツ</t>
    </rPh>
    <phoneticPr fontId="9"/>
  </si>
  <si>
    <t>※第１回　出来高請求時には法定外保険負担金(請負金額×0.002)が相殺されます。</t>
    <rPh sb="13" eb="15">
      <t>ホウテイ</t>
    </rPh>
    <rPh sb="15" eb="16">
      <t>ガイ</t>
    </rPh>
    <rPh sb="16" eb="18">
      <t>ホケン</t>
    </rPh>
    <rPh sb="18" eb="21">
      <t>フタンキン</t>
    </rPh>
    <phoneticPr fontId="9"/>
  </si>
  <si>
    <t>５、第一回出来高請求時には、法定外保険負担金（請負金額×0.002）が相殺されます。</t>
    <rPh sb="2" eb="3">
      <t>ダイ</t>
    </rPh>
    <rPh sb="3" eb="5">
      <t>イッカイ</t>
    </rPh>
    <rPh sb="5" eb="8">
      <t>デキダカ</t>
    </rPh>
    <rPh sb="8" eb="10">
      <t>セイキュウ</t>
    </rPh>
    <rPh sb="10" eb="11">
      <t>ジ</t>
    </rPh>
    <rPh sb="14" eb="16">
      <t>ホウテイ</t>
    </rPh>
    <rPh sb="16" eb="17">
      <t>ガイ</t>
    </rPh>
    <rPh sb="17" eb="19">
      <t>ホケン</t>
    </rPh>
    <rPh sb="19" eb="22">
      <t>フタンキン</t>
    </rPh>
    <rPh sb="23" eb="25">
      <t>ウケオイ</t>
    </rPh>
    <rPh sb="25" eb="27">
      <t>キンガク</t>
    </rPh>
    <rPh sb="35" eb="37">
      <t>ソウサイ</t>
    </rPh>
    <phoneticPr fontId="7"/>
  </si>
  <si>
    <t>２、出来高請求書（正）を記入すると、残りの３シートへ自動記入されます。</t>
    <rPh sb="2" eb="5">
      <t>デキダカ</t>
    </rPh>
    <rPh sb="5" eb="7">
      <t>セイキュウ</t>
    </rPh>
    <rPh sb="7" eb="8">
      <t>ショ</t>
    </rPh>
    <rPh sb="9" eb="10">
      <t>セイ</t>
    </rPh>
    <rPh sb="12" eb="14">
      <t>キニュウ</t>
    </rPh>
    <rPh sb="18" eb="19">
      <t>ノコ</t>
    </rPh>
    <rPh sb="26" eb="28">
      <t>ジドウ</t>
    </rPh>
    <rPh sb="28" eb="30">
      <t>キニュウ</t>
    </rPh>
    <phoneticPr fontId="7"/>
  </si>
  <si>
    <t>３、この出来高請求書は３０万円以上で注文書のある場合のみ使用してください。</t>
    <rPh sb="4" eb="7">
      <t>デキダカ</t>
    </rPh>
    <rPh sb="7" eb="9">
      <t>セイキュウ</t>
    </rPh>
    <rPh sb="9" eb="10">
      <t>ショ</t>
    </rPh>
    <rPh sb="13" eb="14">
      <t>マン</t>
    </rPh>
    <rPh sb="14" eb="15">
      <t>エン</t>
    </rPh>
    <rPh sb="15" eb="17">
      <t>イジョウ</t>
    </rPh>
    <rPh sb="18" eb="21">
      <t>チュウモンショ</t>
    </rPh>
    <rPh sb="24" eb="26">
      <t>バアイ</t>
    </rPh>
    <rPh sb="28" eb="30">
      <t>シヨウ</t>
    </rPh>
    <phoneticPr fontId="7"/>
  </si>
  <si>
    <t>　　３０万円以上となる場合で注文書が無い場合は、工事担当者に注文書の発行を確認してください。</t>
    <rPh sb="4" eb="5">
      <t>マン</t>
    </rPh>
    <rPh sb="5" eb="6">
      <t>エン</t>
    </rPh>
    <rPh sb="6" eb="8">
      <t>イジョウ</t>
    </rPh>
    <rPh sb="11" eb="13">
      <t>バアイ</t>
    </rPh>
    <rPh sb="14" eb="17">
      <t>チュウモンショ</t>
    </rPh>
    <rPh sb="18" eb="19">
      <t>ナ</t>
    </rPh>
    <rPh sb="20" eb="22">
      <t>バアイ</t>
    </rPh>
    <rPh sb="24" eb="26">
      <t>コウジ</t>
    </rPh>
    <rPh sb="26" eb="29">
      <t>タントウシャ</t>
    </rPh>
    <rPh sb="30" eb="32">
      <t>チュウモン</t>
    </rPh>
    <rPh sb="32" eb="33">
      <t>ショ</t>
    </rPh>
    <rPh sb="34" eb="36">
      <t>ハッコウ</t>
    </rPh>
    <rPh sb="37" eb="39">
      <t>カクニン</t>
    </rPh>
    <phoneticPr fontId="7"/>
  </si>
  <si>
    <t>電話</t>
    <rPh sb="0" eb="2">
      <t>デンワ</t>
    </rPh>
    <phoneticPr fontId="4"/>
  </si>
  <si>
    <t>FAX</t>
    <phoneticPr fontId="4"/>
  </si>
  <si>
    <t>電話番号</t>
    <rPh sb="0" eb="4">
      <t>デンワバンゴウ</t>
    </rPh>
    <phoneticPr fontId="4"/>
  </si>
  <si>
    <t>取引先金融機関</t>
    <rPh sb="0" eb="3">
      <t>トリヒキサキ</t>
    </rPh>
    <rPh sb="3" eb="7">
      <t>キンユウキカン</t>
    </rPh>
    <phoneticPr fontId="2"/>
  </si>
  <si>
    <t>工事名</t>
    <rPh sb="0" eb="3">
      <t>コウジメイ</t>
    </rPh>
    <phoneticPr fontId="9"/>
  </si>
  <si>
    <t>登録番号</t>
    <rPh sb="0" eb="4">
      <t>トウロクバンゴウ</t>
    </rPh>
    <phoneticPr fontId="4"/>
  </si>
  <si>
    <t>金額</t>
    <rPh sb="0" eb="2">
      <t>キンガク</t>
    </rPh>
    <phoneticPr fontId="9"/>
  </si>
  <si>
    <t>％</t>
    <phoneticPr fontId="9"/>
  </si>
  <si>
    <t>第１回出来高</t>
    <rPh sb="0" eb="1">
      <t>ダイ</t>
    </rPh>
    <rPh sb="2" eb="3">
      <t>カイ</t>
    </rPh>
    <rPh sb="3" eb="6">
      <t>デキダカ</t>
    </rPh>
    <phoneticPr fontId="9"/>
  </si>
  <si>
    <t>第２回出来高</t>
    <rPh sb="0" eb="1">
      <t>ダイ</t>
    </rPh>
    <rPh sb="2" eb="3">
      <t>カイ</t>
    </rPh>
    <rPh sb="3" eb="6">
      <t>デキダカ</t>
    </rPh>
    <phoneticPr fontId="9"/>
  </si>
  <si>
    <t>第３回出来高</t>
    <rPh sb="0" eb="1">
      <t>ダイ</t>
    </rPh>
    <rPh sb="2" eb="3">
      <t>カイ</t>
    </rPh>
    <rPh sb="3" eb="6">
      <t>デキダカ</t>
    </rPh>
    <phoneticPr fontId="9"/>
  </si>
  <si>
    <t>第４回出来高</t>
    <rPh sb="0" eb="1">
      <t>ダイ</t>
    </rPh>
    <rPh sb="2" eb="3">
      <t>カイ</t>
    </rPh>
    <rPh sb="3" eb="6">
      <t>デキダカ</t>
    </rPh>
    <phoneticPr fontId="9"/>
  </si>
  <si>
    <t>第５回出来高</t>
    <rPh sb="0" eb="1">
      <t>ダイ</t>
    </rPh>
    <rPh sb="2" eb="3">
      <t>カイ</t>
    </rPh>
    <rPh sb="3" eb="6">
      <t>デキダカ</t>
    </rPh>
    <phoneticPr fontId="9"/>
  </si>
  <si>
    <t>担当者</t>
    <rPh sb="0" eb="3">
      <t>タントウシャ</t>
    </rPh>
    <phoneticPr fontId="9"/>
  </si>
  <si>
    <t>あり</t>
    <phoneticPr fontId="9"/>
  </si>
  <si>
    <t>第６回出来高</t>
    <rPh sb="0" eb="1">
      <t>ダイ</t>
    </rPh>
    <rPh sb="2" eb="3">
      <t>カイ</t>
    </rPh>
    <rPh sb="3" eb="6">
      <t>デキダカ</t>
    </rPh>
    <phoneticPr fontId="9"/>
  </si>
  <si>
    <t>第７回出来高</t>
    <rPh sb="0" eb="1">
      <t>ダイ</t>
    </rPh>
    <rPh sb="2" eb="3">
      <t>カイ</t>
    </rPh>
    <rPh sb="3" eb="6">
      <t>デキダカ</t>
    </rPh>
    <phoneticPr fontId="9"/>
  </si>
  <si>
    <t>第８回出来高</t>
    <rPh sb="0" eb="1">
      <t>ダイ</t>
    </rPh>
    <rPh sb="2" eb="3">
      <t>カイ</t>
    </rPh>
    <rPh sb="3" eb="6">
      <t>デキダカ</t>
    </rPh>
    <phoneticPr fontId="9"/>
  </si>
  <si>
    <t>第９回出来高</t>
    <rPh sb="0" eb="1">
      <t>ダイ</t>
    </rPh>
    <rPh sb="2" eb="3">
      <t>カイ</t>
    </rPh>
    <rPh sb="3" eb="6">
      <t>デキダカ</t>
    </rPh>
    <phoneticPr fontId="9"/>
  </si>
  <si>
    <t>第１０回出来高</t>
    <rPh sb="0" eb="1">
      <t>ダイ</t>
    </rPh>
    <rPh sb="3" eb="4">
      <t>カイ</t>
    </rPh>
    <rPh sb="4" eb="7">
      <t>デキダカ</t>
    </rPh>
    <phoneticPr fontId="9"/>
  </si>
  <si>
    <t>第１１回出来高</t>
    <rPh sb="0" eb="1">
      <t>ダイ</t>
    </rPh>
    <rPh sb="3" eb="4">
      <t>カイ</t>
    </rPh>
    <rPh sb="4" eb="7">
      <t>デキダカ</t>
    </rPh>
    <phoneticPr fontId="9"/>
  </si>
  <si>
    <t>第１２回出来高</t>
    <rPh sb="0" eb="1">
      <t>ダイ</t>
    </rPh>
    <rPh sb="3" eb="4">
      <t>カイ</t>
    </rPh>
    <rPh sb="4" eb="7">
      <t>デキダカ</t>
    </rPh>
    <phoneticPr fontId="9"/>
  </si>
  <si>
    <t>第１３回出来高</t>
    <rPh sb="0" eb="1">
      <t>ダイ</t>
    </rPh>
    <rPh sb="3" eb="4">
      <t>カイ</t>
    </rPh>
    <rPh sb="4" eb="7">
      <t>デキダカ</t>
    </rPh>
    <phoneticPr fontId="9"/>
  </si>
  <si>
    <t>第１４回出来高</t>
    <rPh sb="0" eb="1">
      <t>ダイ</t>
    </rPh>
    <rPh sb="3" eb="4">
      <t>カイ</t>
    </rPh>
    <rPh sb="4" eb="7">
      <t>デキダカ</t>
    </rPh>
    <phoneticPr fontId="9"/>
  </si>
  <si>
    <t>第１５回出来高</t>
    <rPh sb="0" eb="1">
      <t>ダイ</t>
    </rPh>
    <rPh sb="3" eb="4">
      <t>カイ</t>
    </rPh>
    <rPh sb="4" eb="7">
      <t>デキダカ</t>
    </rPh>
    <phoneticPr fontId="9"/>
  </si>
  <si>
    <t>第１６回出来高</t>
    <rPh sb="0" eb="1">
      <t>ダイ</t>
    </rPh>
    <rPh sb="3" eb="4">
      <t>カイ</t>
    </rPh>
    <rPh sb="4" eb="7">
      <t>デキダカ</t>
    </rPh>
    <phoneticPr fontId="9"/>
  </si>
  <si>
    <t>第１７回出来高</t>
    <rPh sb="0" eb="1">
      <t>ダイ</t>
    </rPh>
    <rPh sb="3" eb="4">
      <t>カイ</t>
    </rPh>
    <rPh sb="4" eb="7">
      <t>デキダカ</t>
    </rPh>
    <phoneticPr fontId="9"/>
  </si>
  <si>
    <t>第１８回出来高</t>
    <rPh sb="0" eb="1">
      <t>ダイ</t>
    </rPh>
    <rPh sb="3" eb="4">
      <t>カイ</t>
    </rPh>
    <rPh sb="4" eb="7">
      <t>デキダカ</t>
    </rPh>
    <phoneticPr fontId="9"/>
  </si>
  <si>
    <t>第１９回出来高</t>
    <rPh sb="0" eb="1">
      <t>ダイ</t>
    </rPh>
    <rPh sb="3" eb="4">
      <t>カイ</t>
    </rPh>
    <rPh sb="4" eb="7">
      <t>デキダカ</t>
    </rPh>
    <phoneticPr fontId="9"/>
  </si>
  <si>
    <t>第２０回出来高</t>
    <rPh sb="0" eb="1">
      <t>ダイ</t>
    </rPh>
    <rPh sb="3" eb="4">
      <t>カイ</t>
    </rPh>
    <rPh sb="4" eb="7">
      <t>デキダカ</t>
    </rPh>
    <phoneticPr fontId="9"/>
  </si>
  <si>
    <t>第２１回出来高</t>
    <rPh sb="0" eb="1">
      <t>ダイ</t>
    </rPh>
    <rPh sb="3" eb="4">
      <t>カイ</t>
    </rPh>
    <rPh sb="4" eb="7">
      <t>デキダカ</t>
    </rPh>
    <phoneticPr fontId="9"/>
  </si>
  <si>
    <t>第２２回出来高</t>
    <rPh sb="0" eb="1">
      <t>ダイ</t>
    </rPh>
    <rPh sb="3" eb="4">
      <t>カイ</t>
    </rPh>
    <rPh sb="4" eb="7">
      <t>デキダカ</t>
    </rPh>
    <phoneticPr fontId="9"/>
  </si>
  <si>
    <t>第２３回出来高</t>
    <rPh sb="0" eb="1">
      <t>ダイ</t>
    </rPh>
    <rPh sb="3" eb="4">
      <t>カイ</t>
    </rPh>
    <rPh sb="4" eb="7">
      <t>デキダカ</t>
    </rPh>
    <phoneticPr fontId="9"/>
  </si>
  <si>
    <t>第２４回出来高</t>
    <rPh sb="0" eb="1">
      <t>ダイ</t>
    </rPh>
    <rPh sb="3" eb="4">
      <t>カイ</t>
    </rPh>
    <rPh sb="4" eb="7">
      <t>デキダカ</t>
    </rPh>
    <phoneticPr fontId="9"/>
  </si>
  <si>
    <t>第２５回出来高</t>
    <rPh sb="0" eb="1">
      <t>ダイ</t>
    </rPh>
    <rPh sb="3" eb="4">
      <t>カイ</t>
    </rPh>
    <rPh sb="4" eb="7">
      <t>デキダカ</t>
    </rPh>
    <phoneticPr fontId="9"/>
  </si>
  <si>
    <t>第２６回出来高</t>
    <rPh sb="0" eb="1">
      <t>ダイ</t>
    </rPh>
    <rPh sb="3" eb="4">
      <t>カイ</t>
    </rPh>
    <rPh sb="4" eb="7">
      <t>デキダカ</t>
    </rPh>
    <phoneticPr fontId="9"/>
  </si>
  <si>
    <t>第２７回出来高</t>
    <rPh sb="0" eb="1">
      <t>ダイ</t>
    </rPh>
    <rPh sb="3" eb="4">
      <t>カイ</t>
    </rPh>
    <rPh sb="4" eb="7">
      <t>デキダカ</t>
    </rPh>
    <phoneticPr fontId="9"/>
  </si>
  <si>
    <t>第２８回出来高</t>
    <rPh sb="0" eb="1">
      <t>ダイ</t>
    </rPh>
    <rPh sb="3" eb="4">
      <t>カイ</t>
    </rPh>
    <rPh sb="4" eb="7">
      <t>デキダカ</t>
    </rPh>
    <phoneticPr fontId="9"/>
  </si>
  <si>
    <t>第２９回出来高</t>
    <rPh sb="0" eb="1">
      <t>ダイ</t>
    </rPh>
    <rPh sb="3" eb="4">
      <t>カイ</t>
    </rPh>
    <rPh sb="4" eb="7">
      <t>デキダカ</t>
    </rPh>
    <phoneticPr fontId="9"/>
  </si>
  <si>
    <t>第３０回出来高</t>
    <rPh sb="0" eb="1">
      <t>ダイ</t>
    </rPh>
    <rPh sb="3" eb="4">
      <t>カイ</t>
    </rPh>
    <rPh sb="4" eb="7">
      <t>デキダカ</t>
    </rPh>
    <phoneticPr fontId="9"/>
  </si>
  <si>
    <t>第３１回出来高</t>
    <rPh sb="0" eb="1">
      <t>ダイ</t>
    </rPh>
    <rPh sb="3" eb="4">
      <t>カイ</t>
    </rPh>
    <rPh sb="4" eb="7">
      <t>デキダカ</t>
    </rPh>
    <phoneticPr fontId="9"/>
  </si>
  <si>
    <t>第３２回出来高</t>
    <rPh sb="0" eb="1">
      <t>ダイ</t>
    </rPh>
    <rPh sb="3" eb="4">
      <t>カイ</t>
    </rPh>
    <rPh sb="4" eb="7">
      <t>デキダカ</t>
    </rPh>
    <phoneticPr fontId="9"/>
  </si>
  <si>
    <t>第３３回出来高</t>
    <rPh sb="0" eb="1">
      <t>ダイ</t>
    </rPh>
    <rPh sb="3" eb="4">
      <t>カイ</t>
    </rPh>
    <rPh sb="4" eb="7">
      <t>デキダカ</t>
    </rPh>
    <phoneticPr fontId="9"/>
  </si>
  <si>
    <t>第３４回出来高</t>
    <rPh sb="0" eb="1">
      <t>ダイ</t>
    </rPh>
    <rPh sb="3" eb="4">
      <t>カイ</t>
    </rPh>
    <rPh sb="4" eb="7">
      <t>デキダカ</t>
    </rPh>
    <phoneticPr fontId="9"/>
  </si>
  <si>
    <t>第３５回出来高</t>
    <rPh sb="0" eb="1">
      <t>ダイ</t>
    </rPh>
    <rPh sb="3" eb="4">
      <t>カイ</t>
    </rPh>
    <rPh sb="4" eb="7">
      <t>デキダカ</t>
    </rPh>
    <phoneticPr fontId="9"/>
  </si>
  <si>
    <t>第３６回出来高</t>
    <rPh sb="0" eb="1">
      <t>ダイ</t>
    </rPh>
    <rPh sb="3" eb="4">
      <t>カイ</t>
    </rPh>
    <rPh sb="4" eb="7">
      <t>デキダカ</t>
    </rPh>
    <phoneticPr fontId="9"/>
  </si>
  <si>
    <t>第３７回出来高</t>
    <rPh sb="0" eb="1">
      <t>ダイ</t>
    </rPh>
    <rPh sb="3" eb="4">
      <t>カイ</t>
    </rPh>
    <rPh sb="4" eb="7">
      <t>デキダカ</t>
    </rPh>
    <phoneticPr fontId="9"/>
  </si>
  <si>
    <t>第３８回出来高</t>
    <rPh sb="0" eb="1">
      <t>ダイ</t>
    </rPh>
    <rPh sb="3" eb="4">
      <t>カイ</t>
    </rPh>
    <rPh sb="4" eb="7">
      <t>デキダカ</t>
    </rPh>
    <phoneticPr fontId="9"/>
  </si>
  <si>
    <t>第３９回出来高</t>
    <rPh sb="0" eb="1">
      <t>ダイ</t>
    </rPh>
    <rPh sb="3" eb="4">
      <t>カイ</t>
    </rPh>
    <rPh sb="4" eb="7">
      <t>デキダカ</t>
    </rPh>
    <phoneticPr fontId="9"/>
  </si>
  <si>
    <t>第４０回出来高</t>
    <rPh sb="0" eb="1">
      <t>ダイ</t>
    </rPh>
    <rPh sb="3" eb="4">
      <t>カイ</t>
    </rPh>
    <rPh sb="4" eb="7">
      <t>デキダカ</t>
    </rPh>
    <phoneticPr fontId="9"/>
  </si>
  <si>
    <t>第４１回出来高</t>
    <rPh sb="0" eb="1">
      <t>ダイ</t>
    </rPh>
    <rPh sb="3" eb="4">
      <t>カイ</t>
    </rPh>
    <rPh sb="4" eb="7">
      <t>デキダカ</t>
    </rPh>
    <phoneticPr fontId="9"/>
  </si>
  <si>
    <t>第４２回出来高</t>
    <rPh sb="0" eb="1">
      <t>ダイ</t>
    </rPh>
    <rPh sb="3" eb="4">
      <t>カイ</t>
    </rPh>
    <rPh sb="4" eb="7">
      <t>デキダカ</t>
    </rPh>
    <phoneticPr fontId="9"/>
  </si>
  <si>
    <t>第４３回出来高</t>
    <rPh sb="0" eb="1">
      <t>ダイ</t>
    </rPh>
    <rPh sb="3" eb="4">
      <t>カイ</t>
    </rPh>
    <rPh sb="4" eb="7">
      <t>デキダカ</t>
    </rPh>
    <phoneticPr fontId="9"/>
  </si>
  <si>
    <t>第４４回出来高</t>
    <rPh sb="0" eb="1">
      <t>ダイ</t>
    </rPh>
    <rPh sb="3" eb="4">
      <t>カイ</t>
    </rPh>
    <rPh sb="4" eb="7">
      <t>デキダカ</t>
    </rPh>
    <phoneticPr fontId="9"/>
  </si>
  <si>
    <t>第４５回出来高</t>
    <rPh sb="0" eb="1">
      <t>ダイ</t>
    </rPh>
    <rPh sb="3" eb="4">
      <t>カイ</t>
    </rPh>
    <rPh sb="4" eb="7">
      <t>デキダカ</t>
    </rPh>
    <phoneticPr fontId="9"/>
  </si>
  <si>
    <t>第４６回出来高</t>
    <rPh sb="0" eb="1">
      <t>ダイ</t>
    </rPh>
    <rPh sb="3" eb="4">
      <t>カイ</t>
    </rPh>
    <rPh sb="4" eb="7">
      <t>デキダカ</t>
    </rPh>
    <phoneticPr fontId="9"/>
  </si>
  <si>
    <t>第４７回出来高</t>
    <rPh sb="0" eb="1">
      <t>ダイ</t>
    </rPh>
    <rPh sb="3" eb="4">
      <t>カイ</t>
    </rPh>
    <rPh sb="4" eb="7">
      <t>デキダカ</t>
    </rPh>
    <phoneticPr fontId="9"/>
  </si>
  <si>
    <t>第４８回出来高</t>
    <rPh sb="0" eb="1">
      <t>ダイ</t>
    </rPh>
    <rPh sb="3" eb="4">
      <t>カイ</t>
    </rPh>
    <rPh sb="4" eb="7">
      <t>デキダカ</t>
    </rPh>
    <phoneticPr fontId="9"/>
  </si>
  <si>
    <t>第４９回出来高</t>
    <rPh sb="0" eb="1">
      <t>ダイ</t>
    </rPh>
    <rPh sb="3" eb="4">
      <t>カイ</t>
    </rPh>
    <rPh sb="4" eb="7">
      <t>デキダカ</t>
    </rPh>
    <phoneticPr fontId="9"/>
  </si>
  <si>
    <t>第５０回出来高</t>
    <rPh sb="0" eb="1">
      <t>ダイ</t>
    </rPh>
    <rPh sb="3" eb="4">
      <t>カイ</t>
    </rPh>
    <rPh sb="4" eb="7">
      <t>デキダカ</t>
    </rPh>
    <phoneticPr fontId="9"/>
  </si>
  <si>
    <t>今 回 出 来 高</t>
    <phoneticPr fontId="9"/>
  </si>
  <si>
    <t>～</t>
    <phoneticPr fontId="4"/>
  </si>
  <si>
    <t>）</t>
    <phoneticPr fontId="9"/>
  </si>
  <si>
    <t>（</t>
    <phoneticPr fontId="9"/>
  </si>
  <si>
    <t>)</t>
    <phoneticPr fontId="9"/>
  </si>
  <si>
    <t>消費税（</t>
    <phoneticPr fontId="9"/>
  </si>
  <si>
    <t>西暦</t>
    <rPh sb="0" eb="2">
      <t>セイレキ</t>
    </rPh>
    <phoneticPr fontId="9"/>
  </si>
  <si>
    <t>年</t>
    <rPh sb="0" eb="1">
      <t>ネン</t>
    </rPh>
    <phoneticPr fontId="9"/>
  </si>
  <si>
    <t>月</t>
    <rPh sb="0" eb="1">
      <t>ガツ</t>
    </rPh>
    <phoneticPr fontId="9"/>
  </si>
  <si>
    <t>日</t>
    <rPh sb="0" eb="1">
      <t>ニチ</t>
    </rPh>
    <phoneticPr fontId="9"/>
  </si>
  <si>
    <t>分出来高</t>
    <rPh sb="0" eb="1">
      <t>ブン</t>
    </rPh>
    <rPh sb="1" eb="4">
      <t>デキダカ</t>
    </rPh>
    <phoneticPr fontId="9"/>
  </si>
  <si>
    <t>法定外保険負担金</t>
    <rPh sb="0" eb="5">
      <t>ホウテイガイホケン</t>
    </rPh>
    <rPh sb="5" eb="8">
      <t>フタンキン</t>
    </rPh>
    <phoneticPr fontId="9"/>
  </si>
  <si>
    <t>今回保留金</t>
    <rPh sb="0" eb="2">
      <t>コンカイ</t>
    </rPh>
    <rPh sb="2" eb="5">
      <t>ホリュウキン</t>
    </rPh>
    <phoneticPr fontId="9"/>
  </si>
  <si>
    <t>島田組現場担当者</t>
    <rPh sb="0" eb="3">
      <t>シマダグミ</t>
    </rPh>
    <rPh sb="3" eb="5">
      <t>ゲンバ</t>
    </rPh>
    <rPh sb="5" eb="8">
      <t>タントウシャ</t>
    </rPh>
    <phoneticPr fontId="9"/>
  </si>
  <si>
    <t>あり</t>
  </si>
  <si>
    <t>建築部</t>
    <rPh sb="0" eb="3">
      <t>ケンチクブ</t>
    </rPh>
    <phoneticPr fontId="9"/>
  </si>
  <si>
    <t>総務部長</t>
    <rPh sb="0" eb="4">
      <t>ソウムブチョウ</t>
    </rPh>
    <phoneticPr fontId="9"/>
  </si>
  <si>
    <t>建築部長</t>
    <rPh sb="0" eb="4">
      <t>ケンチクブチョウ</t>
    </rPh>
    <phoneticPr fontId="9"/>
  </si>
  <si>
    <t>軌道部</t>
    <rPh sb="0" eb="3">
      <t>キドウブ</t>
    </rPh>
    <phoneticPr fontId="9"/>
  </si>
  <si>
    <t>軌道部長</t>
    <rPh sb="0" eb="4">
      <t>キドウブチョウ</t>
    </rPh>
    <phoneticPr fontId="9"/>
  </si>
  <si>
    <t>土木部長</t>
    <rPh sb="0" eb="4">
      <t>ドボクブチョウ</t>
    </rPh>
    <phoneticPr fontId="9"/>
  </si>
  <si>
    <t>提出先部署</t>
    <rPh sb="0" eb="3">
      <t>テイシュツサキ</t>
    </rPh>
    <rPh sb="3" eb="5">
      <t>ブショ</t>
    </rPh>
    <phoneticPr fontId="9"/>
  </si>
  <si>
    <t>土木部</t>
    <rPh sb="0" eb="3">
      <t>ドボクブ</t>
    </rPh>
    <phoneticPr fontId="9"/>
  </si>
  <si>
    <t>-</t>
    <phoneticPr fontId="9"/>
  </si>
  <si>
    <t>○○ ○○</t>
    <phoneticPr fontId="9"/>
  </si>
  <si>
    <t>出来高請求書の書式です。</t>
    <rPh sb="0" eb="3">
      <t>デキダカ</t>
    </rPh>
    <rPh sb="3" eb="6">
      <t>セイキュウショ</t>
    </rPh>
    <rPh sb="7" eb="9">
      <t>ショシキ</t>
    </rPh>
    <phoneticPr fontId="9"/>
  </si>
  <si>
    <t>色のついた箇所を編集してご作成ください。</t>
    <rPh sb="0" eb="1">
      <t>イロ</t>
    </rPh>
    <rPh sb="5" eb="7">
      <t>カショ</t>
    </rPh>
    <rPh sb="8" eb="10">
      <t>ヘンシュウ</t>
    </rPh>
    <rPh sb="13" eb="15">
      <t>サクセイ</t>
    </rPh>
    <phoneticPr fontId="9"/>
  </si>
  <si>
    <t>４枚出力されますので、１～３枚目をご提出ください。</t>
    <rPh sb="1" eb="2">
      <t>マイ</t>
    </rPh>
    <rPh sb="2" eb="4">
      <t>シュツリョク</t>
    </rPh>
    <rPh sb="14" eb="16">
      <t>マイメ</t>
    </rPh>
    <rPh sb="18" eb="20">
      <t>テイシュツ</t>
    </rPh>
    <phoneticPr fontId="9"/>
  </si>
  <si>
    <t>◆ 前回乞出来高入力欄
　今回出来高はここに入力しないでください
　初回出来高の場合、こちらの編集は必要ありません。</t>
    <rPh sb="2" eb="4">
      <t>ゼンカイ</t>
    </rPh>
    <rPh sb="4" eb="5">
      <t>キツ</t>
    </rPh>
    <rPh sb="5" eb="8">
      <t>デキダカ</t>
    </rPh>
    <rPh sb="8" eb="10">
      <t>ニュウリョク</t>
    </rPh>
    <rPh sb="10" eb="11">
      <t>ラン</t>
    </rPh>
    <rPh sb="13" eb="15">
      <t>コンカイ</t>
    </rPh>
    <rPh sb="15" eb="18">
      <t>デキダカ</t>
    </rPh>
    <rPh sb="22" eb="24">
      <t>ニュウリョク</t>
    </rPh>
    <rPh sb="34" eb="36">
      <t>ショカイ</t>
    </rPh>
    <rPh sb="36" eb="39">
      <t>デキダカ</t>
    </rPh>
    <rPh sb="40" eb="42">
      <t>バアイ</t>
    </rPh>
    <rPh sb="47" eb="49">
      <t>ヘンシュウ</t>
    </rPh>
    <rPh sb="50" eb="52">
      <t>ヒツヨウ</t>
    </rPh>
    <phoneticPr fontId="9"/>
  </si>
  <si>
    <t>正には捺印をお願いします。４枚目は貴社控えです。</t>
    <rPh sb="0" eb="1">
      <t>セイ</t>
    </rPh>
    <rPh sb="3" eb="5">
      <t>ナツイン</t>
    </rPh>
    <rPh sb="7" eb="8">
      <t>ネガ</t>
    </rPh>
    <rPh sb="17" eb="19">
      <t>キシャ</t>
    </rPh>
    <phoneticPr fontId="9"/>
  </si>
  <si>
    <t>　　　　　　　　　　　　　　　　　　　　　　内　　訳</t>
    <phoneticPr fontId="9"/>
  </si>
  <si>
    <t>No.</t>
    <phoneticPr fontId="9"/>
  </si>
  <si>
    <t>銀行</t>
    <rPh sb="0" eb="2">
      <t>ギンコウ</t>
    </rPh>
    <phoneticPr fontId="1"/>
  </si>
  <si>
    <t>支店</t>
    <rPh sb="0" eb="2">
      <t>シテン</t>
    </rPh>
    <phoneticPr fontId="1"/>
  </si>
  <si>
    <t>　　一番下（４ページ目）のシートを控えとしてとり、残りの３枚をご提出ください。</t>
    <rPh sb="2" eb="4">
      <t>イチバン</t>
    </rPh>
    <rPh sb="4" eb="5">
      <t>シタ</t>
    </rPh>
    <rPh sb="10" eb="11">
      <t>メ</t>
    </rPh>
    <rPh sb="17" eb="18">
      <t>ヒカ</t>
    </rPh>
    <rPh sb="25" eb="26">
      <t>ノコ</t>
    </rPh>
    <rPh sb="29" eb="30">
      <t>マイ</t>
    </rPh>
    <rPh sb="32" eb="34">
      <t>テイシュツ</t>
    </rPh>
    <phoneticPr fontId="7"/>
  </si>
  <si>
    <t>　　保留金は請求出来高の約１割です。保留金の支払いは今回請求支払いの翌月になります。</t>
    <rPh sb="2" eb="4">
      <t>ホリュウ</t>
    </rPh>
    <rPh sb="4" eb="5">
      <t>キン</t>
    </rPh>
    <rPh sb="6" eb="8">
      <t>セイキュウ</t>
    </rPh>
    <rPh sb="8" eb="11">
      <t>デキダカ</t>
    </rPh>
    <rPh sb="12" eb="13">
      <t>ヤク</t>
    </rPh>
    <rPh sb="14" eb="15">
      <t>ワリ</t>
    </rPh>
    <rPh sb="18" eb="20">
      <t>ホリュウ</t>
    </rPh>
    <rPh sb="20" eb="21">
      <t>キン</t>
    </rPh>
    <rPh sb="22" eb="24">
      <t>シハラ</t>
    </rPh>
    <rPh sb="26" eb="28">
      <t>コンカイ</t>
    </rPh>
    <rPh sb="28" eb="30">
      <t>セイキュウ</t>
    </rPh>
    <rPh sb="30" eb="32">
      <t>シハラ</t>
    </rPh>
    <rPh sb="34" eb="35">
      <t>ヨク</t>
    </rPh>
    <rPh sb="35" eb="36">
      <t>ツキ</t>
    </rPh>
    <phoneticPr fontId="7"/>
  </si>
  <si>
    <t>　　共通書式欄にはロックをかけています。</t>
    <rPh sb="2" eb="4">
      <t>キョウツウ</t>
    </rPh>
    <rPh sb="4" eb="6">
      <t>ショシキ</t>
    </rPh>
    <rPh sb="6" eb="7">
      <t>ラン</t>
    </rPh>
    <phoneticPr fontId="7"/>
  </si>
  <si>
    <t>法定外保険（指示があった場合のみ編集してください）</t>
    <rPh sb="0" eb="5">
      <t>ホウテイガイホケン</t>
    </rPh>
    <rPh sb="6" eb="8">
      <t>シジ</t>
    </rPh>
    <rPh sb="12" eb="14">
      <t>バアイ</t>
    </rPh>
    <rPh sb="16" eb="18">
      <t>ヘンシュウ</t>
    </rPh>
    <phoneticPr fontId="9"/>
  </si>
  <si>
    <t>普通・当座</t>
  </si>
  <si>
    <t>◆ 郵便番号</t>
    <rPh sb="2" eb="4">
      <t>ユウビン</t>
    </rPh>
    <rPh sb="4" eb="6">
      <t>バンゴウ</t>
    </rPh>
    <phoneticPr fontId="9"/>
  </si>
  <si>
    <t>◆ 登録番号</t>
    <rPh sb="2" eb="6">
      <t>トウロクバンゴウ</t>
    </rPh>
    <phoneticPr fontId="4"/>
  </si>
  <si>
    <t>工事番号</t>
    <phoneticPr fontId="9"/>
  </si>
  <si>
    <t>小計</t>
    <rPh sb="0" eb="2">
      <t>ショウケイ</t>
    </rPh>
    <phoneticPr fontId="9"/>
  </si>
  <si>
    <t>消費税</t>
    <rPh sb="0" eb="3">
      <t>ショウヒゼイ</t>
    </rPh>
    <phoneticPr fontId="9"/>
  </si>
  <si>
    <t>累計</t>
    <rPh sb="0" eb="2">
      <t>ルイケイ</t>
    </rPh>
    <phoneticPr fontId="9"/>
  </si>
  <si>
    <t>保留金</t>
    <rPh sb="0" eb="3">
      <t>ホリュウキン</t>
    </rPh>
    <phoneticPr fontId="9"/>
  </si>
  <si>
    <t>請求税込</t>
    <rPh sb="0" eb="2">
      <t>セイキュウ</t>
    </rPh>
    <rPh sb="2" eb="4">
      <t>ゼイコ</t>
    </rPh>
    <phoneticPr fontId="9"/>
  </si>
  <si>
    <t>請求税抜</t>
    <rPh sb="0" eb="2">
      <t>セイキュウ</t>
    </rPh>
    <rPh sb="2" eb="4">
      <t>ゼイヌ</t>
    </rPh>
    <phoneticPr fontId="9"/>
  </si>
  <si>
    <t>請求税</t>
    <rPh sb="0" eb="2">
      <t>セイキュウ</t>
    </rPh>
    <rPh sb="2" eb="3">
      <t>ゼイ</t>
    </rPh>
    <phoneticPr fontId="9"/>
  </si>
  <si>
    <r>
      <t>◆ 口座名義</t>
    </r>
    <r>
      <rPr>
        <sz val="7"/>
        <color rgb="FF002060"/>
        <rFont val="HG丸ｺﾞｼｯｸM-PRO"/>
        <family val="3"/>
        <charset val="128"/>
      </rPr>
      <t>(カナ)</t>
    </r>
    <rPh sb="2" eb="4">
      <t>コウザ</t>
    </rPh>
    <rPh sb="4" eb="6">
      <t>メイギ</t>
    </rPh>
    <phoneticPr fontId="4"/>
  </si>
  <si>
    <t>工藤</t>
    <rPh sb="0" eb="2">
      <t>クドウ</t>
    </rPh>
    <phoneticPr fontId="9"/>
  </si>
  <si>
    <t>豊野</t>
    <rPh sb="0" eb="2">
      <t>トヨノ</t>
    </rPh>
    <phoneticPr fontId="9"/>
  </si>
  <si>
    <t>磯部</t>
    <rPh sb="0" eb="2">
      <t>イソベ</t>
    </rPh>
    <phoneticPr fontId="9"/>
  </si>
  <si>
    <t>永井</t>
    <rPh sb="0" eb="2">
      <t>ナガイ</t>
    </rPh>
    <phoneticPr fontId="9"/>
  </si>
  <si>
    <t>飯塚</t>
    <rPh sb="0" eb="2">
      <t>イイヅカ</t>
    </rPh>
    <phoneticPr fontId="9"/>
  </si>
  <si>
    <t>丸山</t>
    <rPh sb="0" eb="2">
      <t>マルヤマ</t>
    </rPh>
    <phoneticPr fontId="9"/>
  </si>
  <si>
    <t>建築部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</si>
</sst>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6" formatCode="&quot;¥&quot;#,##0;[Red]&quot;¥&quot;\-#,##0"/>
    <numFmt numFmtId="176" formatCode="&quot;¥&quot;#,##0_);[Red]\(&quot;¥&quot;#,##0\)"/>
    <numFmt numFmtId="177" formatCode="#,##0.0_);[Red]\(#,##0.0\)"/>
    <numFmt numFmtId="178" formatCode="[$-411]ggge&quot;年&quot;m&quot;月&quot;d&quot;日&quot;;@"/>
    <numFmt numFmtId="179" formatCode="&quot;〒&quot;###\-####"/>
    <numFmt numFmtId="180" formatCode="\≒0%"/>
    <numFmt numFmtId="181" formatCode="##&quot;K&quot;###"/>
    <numFmt numFmtId="182" formatCode="[$-F800]dddd\,\ mmmm\ dd\,\ yyyy"/>
    <numFmt numFmtId="183" formatCode="[DBNum3][$-411]0"/>
    <numFmt numFmtId="184" formatCode="[$]&quot;(&quot;\ ggge&quot;年 )&quot;;@" x16r2:formatCode16="[$-ja-JP-x-gannen]&quot;(&quot;\ ggge&quot;年 )&quot;;@"/>
    <numFmt numFmtId="185" formatCode="[DBNum3]&quot;T&quot;[$-411]0000000000000"/>
    <numFmt numFmtId="186" formatCode="0###\-###\-####"/>
    <numFmt numFmtId="187" formatCode="&quot;令和&quot;0&quot;年&quot;00&quot;月&quot;"/>
    <numFmt numFmtId="188" formatCode="&quot;(内消費税  &quot;#,##0&quot; 円)&quot;"/>
  </numFmts>
  <fonts count="4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rgb="FF002060"/>
      <name val="HG丸ｺﾞｼｯｸM-PRO"/>
      <family val="3"/>
      <charset val="128"/>
    </font>
    <font>
      <b/>
      <sz val="11"/>
      <color rgb="FF002060"/>
      <name val="HG丸ｺﾞｼｯｸM-PRO"/>
      <family val="3"/>
      <charset val="128"/>
    </font>
    <font>
      <b/>
      <sz val="9"/>
      <color indexed="81"/>
      <name val="ＭＳ Ｐゴシック"/>
      <family val="3"/>
      <charset val="128"/>
    </font>
    <font>
      <u/>
      <sz val="11"/>
      <color theme="10"/>
      <name val="ＭＳ Ｐゴシック"/>
      <family val="3"/>
      <charset val="128"/>
    </font>
    <font>
      <b/>
      <sz val="14"/>
      <color theme="5" tint="-0.249977111117893"/>
      <name val="HG丸ｺﾞｼｯｸM-PRO"/>
      <family val="3"/>
      <charset val="128"/>
    </font>
    <font>
      <sz val="9"/>
      <color indexed="81"/>
      <name val="ＭＳ Ｐゴシック"/>
      <family val="3"/>
      <charset val="128"/>
    </font>
    <font>
      <sz val="11"/>
      <color theme="3" tint="-0.499984740745262"/>
      <name val="ＭＳ Ｐ明朝"/>
      <family val="1"/>
      <charset val="128"/>
    </font>
    <font>
      <b/>
      <sz val="10"/>
      <color rgb="FF002060"/>
      <name val="HG丸ｺﾞｼｯｸM-PRO"/>
      <family val="3"/>
      <charset val="128"/>
    </font>
    <font>
      <sz val="10"/>
      <color rgb="FF002060"/>
      <name val="HG丸ｺﾞｼｯｸM-PRO"/>
      <family val="3"/>
      <charset val="128"/>
    </font>
    <font>
      <sz val="9"/>
      <color rgb="FFC00000"/>
      <name val="HG丸ｺﾞｼｯｸM-PRO"/>
      <family val="3"/>
      <charset val="128"/>
    </font>
    <font>
      <sz val="9"/>
      <color theme="3" tint="-0.499984740745262"/>
      <name val="ＭＳ Ｐ明朝"/>
      <family val="1"/>
      <charset val="128"/>
    </font>
    <font>
      <sz val="10"/>
      <name val="ＭＳ Ｐ明朝"/>
      <family val="1"/>
      <charset val="128"/>
    </font>
    <font>
      <b/>
      <sz val="12"/>
      <name val="ＭＳ Ｐ明朝"/>
      <family val="1"/>
      <charset val="128"/>
    </font>
    <font>
      <b/>
      <sz val="10"/>
      <name val="ＭＳ Ｐ明朝"/>
      <family val="1"/>
      <charset val="128"/>
    </font>
    <font>
      <sz val="11"/>
      <color theme="8" tint="-0.499984740745262"/>
      <name val="ＭＳ Ｐ明朝"/>
      <family val="1"/>
      <charset val="128"/>
    </font>
    <font>
      <sz val="14"/>
      <color theme="8" tint="-0.499984740745262"/>
      <name val="ＭＳ Ｐ明朝"/>
      <family val="1"/>
      <charset val="128"/>
    </font>
    <font>
      <sz val="12"/>
      <color theme="3" tint="-0.499984740745262"/>
      <name val="ＭＳ Ｐ明朝"/>
      <family val="1"/>
      <charset val="128"/>
    </font>
    <font>
      <b/>
      <sz val="12"/>
      <color theme="6" tint="-0.499984740745262"/>
      <name val="ＭＳ Ｐ明朝"/>
      <family val="1"/>
      <charset val="128"/>
    </font>
    <font>
      <sz val="8"/>
      <color theme="8" tint="-0.499984740745262"/>
      <name val="ＭＳ Ｐ明朝"/>
      <family val="1"/>
      <charset val="128"/>
    </font>
    <font>
      <b/>
      <sz val="16"/>
      <color theme="3" tint="-0.499984740745262"/>
      <name val="ＭＳ Ｐ明朝"/>
      <family val="1"/>
      <charset val="128"/>
    </font>
    <font>
      <b/>
      <sz val="14"/>
      <color theme="3" tint="-0.499984740745262"/>
      <name val="ＭＳ Ｐ明朝"/>
      <family val="1"/>
      <charset val="128"/>
    </font>
    <font>
      <sz val="10"/>
      <color theme="3" tint="-0.499984740745262"/>
      <name val="ＭＳ Ｐ明朝"/>
      <family val="1"/>
      <charset val="128"/>
    </font>
    <font>
      <sz val="16"/>
      <color theme="3" tint="-0.499984740745262"/>
      <name val="ＭＳ Ｐ明朝"/>
      <family val="1"/>
      <charset val="128"/>
    </font>
    <font>
      <b/>
      <sz val="12"/>
      <color theme="3" tint="-0.499984740745262"/>
      <name val="ＭＳ Ｐ明朝"/>
      <family val="1"/>
      <charset val="128"/>
    </font>
    <font>
      <b/>
      <sz val="12"/>
      <color theme="4" tint="-0.499984740745262"/>
      <name val="ＭＳ Ｐ明朝"/>
      <family val="1"/>
      <charset val="128"/>
    </font>
    <font>
      <sz val="9"/>
      <name val="ＭＳ Ｐ明朝"/>
      <family val="1"/>
      <charset val="128"/>
    </font>
    <font>
      <b/>
      <sz val="10"/>
      <color theme="3" tint="-0.499984740745262"/>
      <name val="ＭＳ Ｐ明朝"/>
      <family val="1"/>
      <charset val="128"/>
    </font>
    <font>
      <sz val="14"/>
      <color theme="3" tint="-0.499984740745262"/>
      <name val="ＭＳ Ｐ明朝"/>
      <family val="1"/>
      <charset val="128"/>
    </font>
    <font>
      <sz val="13"/>
      <color theme="3" tint="-0.499984740745262"/>
      <name val="ＭＳ Ｐ明朝"/>
      <family val="1"/>
      <charset val="128"/>
    </font>
    <font>
      <sz val="8"/>
      <color theme="3" tint="-0.499984740745262"/>
      <name val="ＭＳ Ｐ明朝"/>
      <family val="1"/>
      <charset val="128"/>
    </font>
    <font>
      <b/>
      <sz val="9"/>
      <color indexed="81"/>
      <name val="MS P ゴシック"/>
      <family val="3"/>
      <charset val="128"/>
    </font>
    <font>
      <sz val="9"/>
      <color theme="0"/>
      <name val="ＭＳ Ｐ明朝"/>
      <family val="1"/>
      <charset val="128"/>
    </font>
    <font>
      <sz val="8"/>
      <color theme="0"/>
      <name val="ＭＳ Ｐ明朝"/>
      <family val="1"/>
      <charset val="128"/>
    </font>
    <font>
      <sz val="9"/>
      <color theme="1"/>
      <name val="ＭＳ Ｐ明朝"/>
      <family val="1"/>
      <charset val="128"/>
    </font>
    <font>
      <sz val="7"/>
      <color rgb="FF002060"/>
      <name val="HG丸ｺﾞｼｯｸM-PRO"/>
      <family val="3"/>
      <charset val="128"/>
    </font>
  </fonts>
  <fills count="10">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79998168889431442"/>
        <bgColor indexed="64"/>
      </patternFill>
    </fill>
  </fills>
  <borders count="124">
    <border>
      <left/>
      <right/>
      <top/>
      <bottom/>
      <diagonal/>
    </border>
    <border>
      <left/>
      <right/>
      <top/>
      <bottom style="thin">
        <color indexed="64"/>
      </bottom>
      <diagonal/>
    </border>
    <border>
      <left/>
      <right/>
      <top/>
      <bottom style="dotted">
        <color indexed="64"/>
      </bottom>
      <diagonal/>
    </border>
    <border>
      <left/>
      <right/>
      <top style="thin">
        <color indexed="64"/>
      </top>
      <bottom/>
      <diagonal/>
    </border>
    <border>
      <left style="hair">
        <color indexed="64"/>
      </left>
      <right/>
      <top style="thin">
        <color indexed="64"/>
      </top>
      <bottom style="medium">
        <color indexed="64"/>
      </bottom>
      <diagonal/>
    </border>
    <border>
      <left style="hair">
        <color indexed="64"/>
      </left>
      <right/>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thin">
        <color rgb="FF002060"/>
      </right>
      <top style="medium">
        <color rgb="FF002060"/>
      </top>
      <bottom style="thin">
        <color rgb="FF002060"/>
      </bottom>
      <diagonal/>
    </border>
    <border>
      <left style="thin">
        <color rgb="FF002060"/>
      </left>
      <right/>
      <top style="medium">
        <color rgb="FF002060"/>
      </top>
      <bottom style="thin">
        <color rgb="FF002060"/>
      </bottom>
      <diagonal/>
    </border>
    <border>
      <left/>
      <right/>
      <top style="medium">
        <color rgb="FF002060"/>
      </top>
      <bottom style="thin">
        <color rgb="FF002060"/>
      </bottom>
      <diagonal/>
    </border>
    <border>
      <left/>
      <right style="medium">
        <color rgb="FF002060"/>
      </right>
      <top style="medium">
        <color rgb="FF002060"/>
      </top>
      <bottom style="thin">
        <color rgb="FF002060"/>
      </bottom>
      <diagonal/>
    </border>
    <border>
      <left style="medium">
        <color rgb="FF002060"/>
      </left>
      <right style="thin">
        <color rgb="FF002060"/>
      </right>
      <top style="thin">
        <color rgb="FF002060"/>
      </top>
      <bottom style="thin">
        <color rgb="FF002060"/>
      </bottom>
      <diagonal/>
    </border>
    <border>
      <left/>
      <right style="medium">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hair">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rgb="FF002060"/>
      </right>
      <top style="thin">
        <color rgb="FF002060"/>
      </top>
      <bottom style="thin">
        <color indexed="64"/>
      </bottom>
      <diagonal/>
    </border>
    <border>
      <left style="medium">
        <color rgb="FF002060"/>
      </left>
      <right style="thin">
        <color rgb="FF002060"/>
      </right>
      <top/>
      <bottom style="medium">
        <color rgb="FF002060"/>
      </bottom>
      <diagonal/>
    </border>
    <border>
      <left/>
      <right/>
      <top style="thin">
        <color rgb="FF002060"/>
      </top>
      <bottom style="thin">
        <color indexed="64"/>
      </bottom>
      <diagonal/>
    </border>
    <border>
      <left style="thin">
        <color indexed="64"/>
      </left>
      <right style="thin">
        <color indexed="64"/>
      </right>
      <top style="thin">
        <color indexed="64"/>
      </top>
      <bottom style="medium">
        <color rgb="FF002060"/>
      </bottom>
      <diagonal/>
    </border>
    <border>
      <left style="hair">
        <color auto="1"/>
      </left>
      <right style="hair">
        <color auto="1"/>
      </right>
      <top style="hair">
        <color auto="1"/>
      </top>
      <bottom style="thin">
        <color auto="1"/>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hair">
        <color indexed="64"/>
      </bottom>
      <diagonal/>
    </border>
    <border>
      <left/>
      <right style="double">
        <color indexed="64"/>
      </right>
      <top/>
      <bottom style="hair">
        <color indexed="64"/>
      </bottom>
      <diagonal/>
    </border>
    <border>
      <left style="double">
        <color indexed="64"/>
      </left>
      <right/>
      <top style="hair">
        <color indexed="64"/>
      </top>
      <bottom/>
      <diagonal/>
    </border>
    <border>
      <left style="hair">
        <color indexed="64"/>
      </left>
      <right style="double">
        <color indexed="64"/>
      </right>
      <top style="hair">
        <color indexed="64"/>
      </top>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top style="dotted">
        <color indexed="64"/>
      </top>
      <bottom/>
      <diagonal/>
    </border>
    <border>
      <left style="medium">
        <color indexed="64"/>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medium">
        <color indexed="64"/>
      </top>
      <bottom style="hair">
        <color indexed="64"/>
      </bottom>
      <diagonal/>
    </border>
    <border>
      <left/>
      <right style="medium">
        <color indexed="64"/>
      </right>
      <top/>
      <bottom/>
      <diagonal/>
    </border>
    <border>
      <left style="medium">
        <color indexed="64"/>
      </left>
      <right/>
      <top/>
      <bottom style="dotted">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dotted">
        <color indexed="64"/>
      </top>
      <bottom/>
      <diagonal/>
    </border>
    <border>
      <left style="medium">
        <color indexed="64"/>
      </left>
      <right/>
      <top/>
      <bottom style="medium">
        <color indexed="64"/>
      </bottom>
      <diagonal/>
    </border>
    <border>
      <left style="medium">
        <color rgb="FF002060"/>
      </left>
      <right style="thin">
        <color rgb="FF002060"/>
      </right>
      <top style="thin">
        <color rgb="FF002060"/>
      </top>
      <bottom style="thin">
        <color indexed="64"/>
      </bottom>
      <diagonal/>
    </border>
    <border>
      <left style="medium">
        <color rgb="FF002060"/>
      </left>
      <right style="thin">
        <color rgb="FF002060"/>
      </right>
      <top/>
      <bottom style="thin">
        <color indexed="64"/>
      </bottom>
      <diagonal/>
    </border>
    <border>
      <left/>
      <right style="medium">
        <color rgb="FF002060"/>
      </right>
      <top style="thin">
        <color indexed="64"/>
      </top>
      <bottom/>
      <diagonal/>
    </border>
    <border>
      <left style="medium">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medium">
        <color indexed="64"/>
      </top>
      <bottom/>
      <diagonal/>
    </border>
    <border>
      <left/>
      <right style="hair">
        <color auto="1"/>
      </right>
      <top style="medium">
        <color indexed="64"/>
      </top>
      <bottom/>
      <diagonal/>
    </border>
    <border>
      <left/>
      <right style="hair">
        <color auto="1"/>
      </right>
      <top/>
      <bottom style="thin">
        <color auto="1"/>
      </bottom>
      <diagonal/>
    </border>
    <border>
      <left style="hair">
        <color indexed="64"/>
      </left>
      <right style="hair">
        <color auto="1"/>
      </right>
      <top style="medium">
        <color indexed="64"/>
      </top>
      <bottom/>
      <diagonal/>
    </border>
    <border>
      <left style="hair">
        <color indexed="64"/>
      </left>
      <right style="hair">
        <color auto="1"/>
      </right>
      <top/>
      <bottom style="thin">
        <color auto="1"/>
      </bottom>
      <diagonal/>
    </border>
    <border>
      <left style="thin">
        <color rgb="FF002060"/>
      </left>
      <right/>
      <top style="thin">
        <color rgb="FF002060"/>
      </top>
      <bottom style="medium">
        <color rgb="FF002060"/>
      </bottom>
      <diagonal/>
    </border>
    <border>
      <left/>
      <right style="thin">
        <color indexed="64"/>
      </right>
      <top style="thin">
        <color rgb="FF002060"/>
      </top>
      <bottom style="medium">
        <color rgb="FF002060"/>
      </bottom>
      <diagonal/>
    </border>
    <border>
      <left/>
      <right style="thin">
        <color indexed="64"/>
      </right>
      <top style="thin">
        <color indexed="64"/>
      </top>
      <bottom style="medium">
        <color rgb="FF002060"/>
      </bottom>
      <diagonal/>
    </border>
    <border>
      <left style="thin">
        <color indexed="64"/>
      </left>
      <right/>
      <top style="thin">
        <color indexed="64"/>
      </top>
      <bottom style="medium">
        <color rgb="FF002060"/>
      </bottom>
      <diagonal/>
    </border>
    <border>
      <left style="thin">
        <color rgb="FF002060"/>
      </left>
      <right/>
      <top/>
      <bottom/>
      <diagonal/>
    </border>
    <border>
      <left/>
      <right style="medium">
        <color indexed="64"/>
      </right>
      <top style="thin">
        <color indexed="64"/>
      </top>
      <bottom style="medium">
        <color rgb="FF002060"/>
      </bottom>
      <diagonal/>
    </border>
  </borders>
  <cellStyleXfs count="10">
    <xf numFmtId="0" fontId="0" fillId="0" borderId="0"/>
    <xf numFmtId="6" fontId="8" fillId="0" borderId="0" applyFont="0" applyFill="0" applyBorder="0" applyAlignment="0" applyProtection="0"/>
    <xf numFmtId="0" fontId="10" fillId="0" borderId="0">
      <alignment vertical="center"/>
    </xf>
    <xf numFmtId="0" fontId="8" fillId="0" borderId="0">
      <alignment vertical="center"/>
    </xf>
    <xf numFmtId="0" fontId="14" fillId="0" borderId="0" applyNumberFormat="0" applyFill="0" applyBorder="0" applyAlignment="0" applyProtection="0"/>
    <xf numFmtId="38" fontId="6" fillId="0" borderId="0" applyFont="0" applyFill="0" applyBorder="0" applyAlignment="0" applyProtection="0">
      <alignment vertical="center"/>
    </xf>
    <xf numFmtId="9" fontId="8"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0" fontId="3" fillId="0" borderId="0">
      <alignment vertical="center"/>
    </xf>
  </cellStyleXfs>
  <cellXfs count="326">
    <xf numFmtId="0" fontId="0" fillId="0" borderId="0" xfId="0"/>
    <xf numFmtId="0" fontId="11" fillId="0" borderId="0" xfId="0" applyFont="1" applyAlignment="1">
      <alignment shrinkToFit="1"/>
    </xf>
    <xf numFmtId="0" fontId="11" fillId="0" borderId="0" xfId="0" applyFont="1" applyAlignment="1">
      <alignment horizontal="center" shrinkToFit="1"/>
    </xf>
    <xf numFmtId="0" fontId="12" fillId="0" borderId="0" xfId="0" applyFont="1" applyAlignment="1">
      <alignment horizontal="left" indent="1" shrinkToFit="1"/>
    </xf>
    <xf numFmtId="0" fontId="11" fillId="0" borderId="19" xfId="0" applyFont="1" applyBorder="1" applyAlignment="1">
      <alignment shrinkToFit="1"/>
    </xf>
    <xf numFmtId="0" fontId="11" fillId="0" borderId="23" xfId="0" applyFont="1" applyBorder="1" applyAlignment="1">
      <alignment shrinkToFit="1"/>
    </xf>
    <xf numFmtId="0" fontId="11" fillId="0" borderId="25" xfId="0" applyFont="1" applyBorder="1" applyAlignment="1">
      <alignment horizontal="center" shrinkToFit="1"/>
    </xf>
    <xf numFmtId="0" fontId="11" fillId="0" borderId="0" xfId="0" applyFont="1" applyAlignment="1" applyProtection="1">
      <alignment shrinkToFit="1"/>
      <protection locked="0"/>
    </xf>
    <xf numFmtId="0" fontId="11" fillId="0" borderId="0" xfId="0" applyFont="1"/>
    <xf numFmtId="0" fontId="11" fillId="3" borderId="0" xfId="0" applyFont="1" applyFill="1" applyAlignment="1">
      <alignment shrinkToFit="1"/>
    </xf>
    <xf numFmtId="0" fontId="11" fillId="3" borderId="0" xfId="0" applyFont="1" applyFill="1" applyAlignment="1">
      <alignment horizontal="left" indent="2"/>
    </xf>
    <xf numFmtId="0" fontId="11" fillId="3" borderId="0" xfId="0" applyFont="1" applyFill="1"/>
    <xf numFmtId="0" fontId="11" fillId="3" borderId="0" xfId="0" applyFont="1" applyFill="1" applyAlignment="1" applyProtection="1">
      <alignment horizontal="left" indent="2"/>
      <protection locked="0"/>
    </xf>
    <xf numFmtId="0" fontId="11" fillId="3" borderId="0" xfId="0" applyFont="1" applyFill="1" applyProtection="1">
      <protection locked="0"/>
    </xf>
    <xf numFmtId="0" fontId="11" fillId="0" borderId="0" xfId="0" applyFont="1" applyAlignment="1" applyProtection="1">
      <alignment horizontal="right" shrinkToFit="1"/>
      <protection locked="0"/>
    </xf>
    <xf numFmtId="0" fontId="15" fillId="0" borderId="0" xfId="0" applyFont="1" applyAlignment="1">
      <alignment horizontal="center" shrinkToFit="1"/>
    </xf>
    <xf numFmtId="0" fontId="18" fillId="3" borderId="0" xfId="0" applyFont="1" applyFill="1" applyAlignment="1">
      <alignment horizontal="left" indent="2"/>
    </xf>
    <xf numFmtId="0" fontId="19" fillId="3" borderId="0" xfId="0" applyFont="1" applyFill="1" applyAlignment="1">
      <alignment horizontal="left" indent="2"/>
    </xf>
    <xf numFmtId="0" fontId="11" fillId="2" borderId="41" xfId="0" applyFont="1" applyFill="1" applyBorder="1" applyAlignment="1" applyProtection="1">
      <alignment shrinkToFit="1"/>
      <protection locked="0"/>
    </xf>
    <xf numFmtId="0" fontId="11" fillId="5" borderId="42" xfId="0" applyFont="1" applyFill="1" applyBorder="1" applyAlignment="1" applyProtection="1">
      <alignment horizontal="center" shrinkToFit="1"/>
      <protection locked="0"/>
    </xf>
    <xf numFmtId="0" fontId="11" fillId="0" borderId="82" xfId="0" applyFont="1" applyBorder="1" applyAlignment="1">
      <alignment shrinkToFit="1"/>
    </xf>
    <xf numFmtId="0" fontId="11" fillId="0" borderId="83" xfId="0" applyFont="1" applyBorder="1" applyAlignment="1">
      <alignment shrinkToFit="1"/>
    </xf>
    <xf numFmtId="0" fontId="17" fillId="0" borderId="0" xfId="3" applyFont="1" applyAlignment="1">
      <alignment shrinkToFit="1"/>
    </xf>
    <xf numFmtId="0" fontId="21" fillId="0" borderId="0" xfId="3" applyFont="1" applyAlignment="1">
      <alignment shrinkToFit="1"/>
    </xf>
    <xf numFmtId="0" fontId="22" fillId="0" borderId="0" xfId="0" applyFont="1" applyAlignment="1">
      <alignment shrinkToFit="1"/>
    </xf>
    <xf numFmtId="0" fontId="22" fillId="0" borderId="0" xfId="0" applyFont="1" applyAlignment="1">
      <alignment vertical="center" shrinkToFit="1"/>
    </xf>
    <xf numFmtId="183" fontId="23" fillId="6" borderId="0" xfId="0" applyNumberFormat="1" applyFont="1" applyFill="1" applyAlignment="1" applyProtection="1">
      <alignment shrinkToFit="1"/>
      <protection locked="0"/>
    </xf>
    <xf numFmtId="183" fontId="23" fillId="0" borderId="0" xfId="0" applyNumberFormat="1" applyFont="1" applyAlignment="1" applyProtection="1">
      <alignment shrinkToFit="1"/>
      <protection locked="0"/>
    </xf>
    <xf numFmtId="182" fontId="25" fillId="0" borderId="0" xfId="0" applyNumberFormat="1" applyFont="1" applyAlignment="1">
      <alignment shrinkToFit="1"/>
    </xf>
    <xf numFmtId="0" fontId="27" fillId="0" borderId="0" xfId="3" applyFont="1" applyAlignment="1">
      <alignment horizontal="right" shrinkToFit="1"/>
    </xf>
    <xf numFmtId="178" fontId="30" fillId="0" borderId="0" xfId="3" applyNumberFormat="1" applyFont="1" applyAlignment="1">
      <alignment shrinkToFit="1"/>
    </xf>
    <xf numFmtId="0" fontId="30" fillId="0" borderId="0" xfId="3" applyFont="1" applyAlignment="1">
      <alignment shrinkToFit="1"/>
    </xf>
    <xf numFmtId="182" fontId="17" fillId="0" borderId="0" xfId="3" applyNumberFormat="1" applyFont="1" applyAlignment="1">
      <alignment shrinkToFit="1"/>
    </xf>
    <xf numFmtId="0" fontId="22" fillId="0" borderId="0" xfId="0" applyFont="1" applyAlignment="1">
      <alignment horizontal="right" shrinkToFit="1"/>
    </xf>
    <xf numFmtId="0" fontId="21" fillId="0" borderId="0" xfId="3" applyFont="1" applyAlignment="1">
      <alignment horizontal="center" shrinkToFit="1"/>
    </xf>
    <xf numFmtId="182" fontId="21" fillId="0" borderId="0" xfId="3" applyNumberFormat="1" applyFont="1" applyAlignment="1">
      <alignment shrinkToFit="1"/>
    </xf>
    <xf numFmtId="0" fontId="32" fillId="0" borderId="0" xfId="3" applyFont="1" applyAlignment="1">
      <alignment horizontal="center" shrinkToFit="1"/>
    </xf>
    <xf numFmtId="0" fontId="33" fillId="0" borderId="0" xfId="3" applyFont="1" applyAlignment="1">
      <alignment shrinkToFit="1"/>
    </xf>
    <xf numFmtId="0" fontId="32" fillId="0" borderId="0" xfId="3" applyFont="1" applyAlignment="1">
      <alignment horizontal="right" shrinkToFit="1"/>
    </xf>
    <xf numFmtId="0" fontId="32" fillId="0" borderId="0" xfId="3" applyFont="1" applyAlignment="1">
      <alignment vertical="center" shrinkToFit="1"/>
    </xf>
    <xf numFmtId="178" fontId="32" fillId="0" borderId="0" xfId="3" applyNumberFormat="1" applyFont="1" applyAlignment="1">
      <alignment shrinkToFit="1"/>
    </xf>
    <xf numFmtId="0" fontId="32" fillId="0" borderId="0" xfId="3" applyFont="1" applyAlignment="1">
      <alignment shrinkToFit="1"/>
    </xf>
    <xf numFmtId="0" fontId="32" fillId="0" borderId="0" xfId="3" applyFont="1" applyAlignment="1">
      <alignment horizontal="left" shrinkToFit="1"/>
    </xf>
    <xf numFmtId="0" fontId="32" fillId="0" borderId="43" xfId="3" applyFont="1" applyBorder="1" applyAlignment="1">
      <alignment horizontal="center" shrinkToFit="1"/>
    </xf>
    <xf numFmtId="0" fontId="32" fillId="0" borderId="8" xfId="3" applyFont="1" applyBorder="1" applyAlignment="1">
      <alignment horizontal="center" shrinkToFit="1"/>
    </xf>
    <xf numFmtId="0" fontId="32" fillId="0" borderId="6" xfId="3" applyFont="1" applyBorder="1" applyAlignment="1">
      <alignment horizontal="center" shrinkToFit="1"/>
    </xf>
    <xf numFmtId="177" fontId="32" fillId="6" borderId="45" xfId="3" applyNumberFormat="1" applyFont="1" applyFill="1" applyBorder="1" applyAlignment="1" applyProtection="1">
      <alignment horizontal="center" shrinkToFit="1"/>
      <protection locked="0"/>
    </xf>
    <xf numFmtId="180" fontId="32" fillId="0" borderId="45" xfId="3" applyNumberFormat="1" applyFont="1" applyBorder="1" applyAlignment="1">
      <alignment horizontal="center" shrinkToFit="1"/>
    </xf>
    <xf numFmtId="180" fontId="32" fillId="0" borderId="32" xfId="3" applyNumberFormat="1" applyFont="1" applyBorder="1" applyAlignment="1">
      <alignment horizontal="center" shrinkToFit="1"/>
    </xf>
    <xf numFmtId="180" fontId="32" fillId="0" borderId="7" xfId="3" applyNumberFormat="1" applyFont="1" applyBorder="1" applyAlignment="1">
      <alignment horizontal="center" shrinkToFit="1"/>
    </xf>
    <xf numFmtId="180" fontId="22" fillId="0" borderId="57" xfId="6" applyNumberFormat="1" applyFont="1" applyBorder="1" applyAlignment="1" applyProtection="1">
      <alignment horizontal="center" vertical="center" shrinkToFit="1"/>
    </xf>
    <xf numFmtId="180" fontId="22" fillId="0" borderId="72" xfId="6" applyNumberFormat="1" applyFont="1" applyBorder="1" applyAlignment="1" applyProtection="1">
      <alignment horizontal="center" vertical="center" shrinkToFit="1"/>
    </xf>
    <xf numFmtId="177" fontId="32" fillId="6" borderId="38" xfId="3" applyNumberFormat="1" applyFont="1" applyFill="1" applyBorder="1" applyAlignment="1" applyProtection="1">
      <alignment horizontal="center" shrinkToFit="1"/>
      <protection locked="0"/>
    </xf>
    <xf numFmtId="180" fontId="32" fillId="0" borderId="38" xfId="3" applyNumberFormat="1" applyFont="1" applyBorder="1" applyAlignment="1">
      <alignment horizontal="center" shrinkToFit="1"/>
    </xf>
    <xf numFmtId="180" fontId="32" fillId="0" borderId="37" xfId="3" applyNumberFormat="1" applyFont="1" applyBorder="1" applyAlignment="1">
      <alignment horizontal="center" shrinkToFit="1"/>
    </xf>
    <xf numFmtId="180" fontId="32" fillId="0" borderId="28" xfId="3" applyNumberFormat="1" applyFont="1" applyBorder="1" applyAlignment="1">
      <alignment horizontal="center" shrinkToFit="1"/>
    </xf>
    <xf numFmtId="177" fontId="32" fillId="6" borderId="46" xfId="3" applyNumberFormat="1" applyFont="1" applyFill="1" applyBorder="1" applyAlignment="1" applyProtection="1">
      <alignment horizontal="center" shrinkToFit="1"/>
      <protection locked="0"/>
    </xf>
    <xf numFmtId="180" fontId="32" fillId="0" borderId="46" xfId="3" applyNumberFormat="1" applyFont="1" applyBorder="1" applyAlignment="1">
      <alignment horizontal="center" shrinkToFit="1"/>
    </xf>
    <xf numFmtId="180" fontId="32" fillId="0" borderId="71" xfId="3" applyNumberFormat="1" applyFont="1" applyBorder="1" applyAlignment="1">
      <alignment horizontal="center" shrinkToFit="1"/>
    </xf>
    <xf numFmtId="180" fontId="32" fillId="0" borderId="49" xfId="3" applyNumberFormat="1" applyFont="1" applyBorder="1" applyAlignment="1">
      <alignment horizontal="center" shrinkToFit="1"/>
    </xf>
    <xf numFmtId="180" fontId="32" fillId="0" borderId="15" xfId="3" applyNumberFormat="1" applyFont="1" applyBorder="1" applyAlignment="1">
      <alignment horizontal="center" vertical="top" shrinkToFit="1"/>
    </xf>
    <xf numFmtId="180" fontId="32" fillId="0" borderId="36" xfId="3" applyNumberFormat="1" applyFont="1" applyBorder="1" applyAlignment="1">
      <alignment horizontal="center" vertical="top" shrinkToFit="1"/>
    </xf>
    <xf numFmtId="180" fontId="32" fillId="0" borderId="13" xfId="3" applyNumberFormat="1" applyFont="1" applyBorder="1" applyAlignment="1">
      <alignment horizontal="center" vertical="top" shrinkToFit="1"/>
    </xf>
    <xf numFmtId="9" fontId="32" fillId="0" borderId="48" xfId="6" applyFont="1" applyBorder="1" applyAlignment="1" applyProtection="1">
      <alignment horizontal="center" shrinkToFit="1"/>
    </xf>
    <xf numFmtId="177" fontId="32" fillId="0" borderId="49" xfId="3" applyNumberFormat="1" applyFont="1" applyBorder="1" applyAlignment="1">
      <alignment shrinkToFit="1"/>
    </xf>
    <xf numFmtId="180" fontId="32" fillId="0" borderId="46" xfId="3" applyNumberFormat="1" applyFont="1" applyBorder="1" applyAlignment="1">
      <alignment horizontal="center" vertical="top" shrinkToFit="1"/>
    </xf>
    <xf numFmtId="180" fontId="32" fillId="0" borderId="71" xfId="3" applyNumberFormat="1" applyFont="1" applyBorder="1" applyAlignment="1">
      <alignment horizontal="center" vertical="top" shrinkToFit="1"/>
    </xf>
    <xf numFmtId="180" fontId="32" fillId="0" borderId="49" xfId="3" applyNumberFormat="1" applyFont="1" applyBorder="1" applyAlignment="1">
      <alignment horizontal="center" vertical="top" shrinkToFit="1"/>
    </xf>
    <xf numFmtId="180" fontId="32" fillId="0" borderId="68" xfId="3" applyNumberFormat="1" applyFont="1" applyBorder="1" applyAlignment="1">
      <alignment horizontal="center" shrinkToFit="1"/>
    </xf>
    <xf numFmtId="180" fontId="32" fillId="0" borderId="67" xfId="3" applyNumberFormat="1" applyFont="1" applyBorder="1" applyAlignment="1">
      <alignment horizontal="center" shrinkToFit="1"/>
    </xf>
    <xf numFmtId="180" fontId="32" fillId="0" borderId="31" xfId="3" applyNumberFormat="1" applyFont="1" applyBorder="1" applyAlignment="1">
      <alignment horizontal="center" shrinkToFit="1"/>
    </xf>
    <xf numFmtId="0" fontId="22" fillId="0" borderId="74" xfId="0" applyFont="1" applyBorder="1" applyAlignment="1">
      <alignment shrinkToFit="1"/>
    </xf>
    <xf numFmtId="38" fontId="22" fillId="4" borderId="99" xfId="8" applyFont="1" applyFill="1" applyBorder="1" applyAlignment="1" applyProtection="1">
      <alignment horizontal="center" vertical="center" shrinkToFit="1"/>
      <protection locked="0"/>
    </xf>
    <xf numFmtId="38" fontId="22" fillId="4" borderId="103" xfId="8" applyFont="1" applyFill="1" applyBorder="1" applyAlignment="1" applyProtection="1">
      <alignment horizontal="center" vertical="center" shrinkToFit="1"/>
      <protection locked="0"/>
    </xf>
    <xf numFmtId="0" fontId="32" fillId="0" borderId="61" xfId="3" applyFont="1" applyBorder="1" applyAlignment="1">
      <alignment shrinkToFit="1"/>
    </xf>
    <xf numFmtId="0" fontId="38" fillId="0" borderId="0" xfId="3" applyFont="1" applyAlignment="1">
      <alignment shrinkToFit="1"/>
    </xf>
    <xf numFmtId="0" fontId="27" fillId="0" borderId="0" xfId="3" applyFont="1" applyAlignment="1">
      <alignment shrinkToFit="1"/>
    </xf>
    <xf numFmtId="5" fontId="32" fillId="0" borderId="0" xfId="3" applyNumberFormat="1" applyFont="1" applyAlignment="1">
      <alignment shrinkToFit="1"/>
    </xf>
    <xf numFmtId="38" fontId="22" fillId="0" borderId="0" xfId="8" applyFont="1" applyFill="1" applyBorder="1" applyAlignment="1" applyProtection="1">
      <alignment horizontal="center" vertical="center" shrinkToFit="1"/>
    </xf>
    <xf numFmtId="6" fontId="32" fillId="0" borderId="75" xfId="7" applyNumberFormat="1" applyFont="1" applyFill="1" applyBorder="1" applyAlignment="1" applyProtection="1">
      <alignment shrinkToFit="1"/>
    </xf>
    <xf numFmtId="0" fontId="32" fillId="0" borderId="2" xfId="3" applyFont="1" applyBorder="1" applyAlignment="1">
      <alignment shrinkToFit="1"/>
    </xf>
    <xf numFmtId="0" fontId="32" fillId="0" borderId="2" xfId="3" applyFont="1" applyBorder="1" applyAlignment="1">
      <alignment horizontal="center" shrinkToFit="1"/>
    </xf>
    <xf numFmtId="0" fontId="17" fillId="0" borderId="2" xfId="3" applyFont="1" applyBorder="1" applyAlignment="1">
      <alignment shrinkToFit="1"/>
    </xf>
    <xf numFmtId="180" fontId="22" fillId="0" borderId="0" xfId="6" applyNumberFormat="1" applyFont="1" applyFill="1" applyBorder="1" applyAlignment="1" applyProtection="1">
      <alignment horizontal="center" vertical="center" shrinkToFit="1"/>
    </xf>
    <xf numFmtId="0" fontId="39" fillId="0" borderId="0" xfId="3" applyFont="1" applyAlignment="1">
      <alignment horizontal="right" shrinkToFit="1"/>
    </xf>
    <xf numFmtId="5" fontId="39" fillId="0" borderId="0" xfId="3" applyNumberFormat="1" applyFont="1" applyAlignment="1">
      <alignment shrinkToFit="1"/>
    </xf>
    <xf numFmtId="0" fontId="36" fillId="0" borderId="0" xfId="0" applyFont="1" applyAlignment="1">
      <alignment shrinkToFit="1"/>
    </xf>
    <xf numFmtId="9" fontId="32" fillId="0" borderId="48" xfId="6" applyFont="1" applyFill="1" applyBorder="1" applyAlignment="1" applyProtection="1">
      <alignment horizontal="center" shrinkToFit="1"/>
    </xf>
    <xf numFmtId="0" fontId="22" fillId="0" borderId="105" xfId="0" applyFont="1" applyBorder="1" applyAlignment="1">
      <alignment horizontal="center" shrinkToFit="1"/>
    </xf>
    <xf numFmtId="0" fontId="22" fillId="0" borderId="106" xfId="0" applyFont="1" applyBorder="1" applyAlignment="1">
      <alignment horizontal="center" shrinkToFit="1"/>
    </xf>
    <xf numFmtId="0" fontId="22" fillId="0" borderId="107" xfId="0" applyFont="1" applyBorder="1" applyAlignment="1">
      <alignment horizontal="center" shrinkToFit="1"/>
    </xf>
    <xf numFmtId="0" fontId="22" fillId="0" borderId="108" xfId="0" applyFont="1" applyBorder="1" applyAlignment="1">
      <alignment shrinkToFit="1"/>
    </xf>
    <xf numFmtId="0" fontId="22" fillId="0" borderId="44" xfId="0" applyFont="1" applyBorder="1" applyAlignment="1">
      <alignment shrinkToFit="1"/>
    </xf>
    <xf numFmtId="0" fontId="22" fillId="0" borderId="109" xfId="0" applyFont="1" applyBorder="1" applyAlignment="1">
      <alignment shrinkToFit="1"/>
    </xf>
    <xf numFmtId="0" fontId="22" fillId="0" borderId="108" xfId="0" applyFont="1" applyBorder="1" applyAlignment="1">
      <alignment horizontal="center" shrinkToFit="1"/>
    </xf>
    <xf numFmtId="0" fontId="22" fillId="0" borderId="44" xfId="0" applyFont="1" applyBorder="1" applyAlignment="1">
      <alignment horizontal="center" shrinkToFit="1"/>
    </xf>
    <xf numFmtId="0" fontId="22" fillId="0" borderId="109" xfId="0" applyFont="1" applyBorder="1" applyAlignment="1">
      <alignment horizontal="center" shrinkToFit="1"/>
    </xf>
    <xf numFmtId="0" fontId="22" fillId="0" borderId="110" xfId="0" applyFont="1" applyBorder="1" applyAlignment="1">
      <alignment shrinkToFit="1"/>
    </xf>
    <xf numFmtId="0" fontId="22" fillId="0" borderId="111" xfId="0" applyFont="1" applyBorder="1" applyAlignment="1">
      <alignment shrinkToFit="1"/>
    </xf>
    <xf numFmtId="0" fontId="22" fillId="0" borderId="112" xfId="0" applyFont="1" applyBorder="1" applyAlignment="1">
      <alignment shrinkToFit="1"/>
    </xf>
    <xf numFmtId="0" fontId="36" fillId="7" borderId="44" xfId="0" applyFont="1" applyFill="1" applyBorder="1" applyAlignment="1">
      <alignment shrinkToFit="1"/>
    </xf>
    <xf numFmtId="0" fontId="36" fillId="0" borderId="44" xfId="0" applyFont="1" applyBorder="1" applyAlignment="1">
      <alignment shrinkToFit="1"/>
    </xf>
    <xf numFmtId="0" fontId="22" fillId="7" borderId="44" xfId="0" applyFont="1" applyFill="1" applyBorder="1" applyAlignment="1">
      <alignment shrinkToFit="1"/>
    </xf>
    <xf numFmtId="177" fontId="32" fillId="0" borderId="45" xfId="3" applyNumberFormat="1" applyFont="1" applyBorder="1" applyAlignment="1" applyProtection="1">
      <alignment horizontal="center" shrinkToFit="1"/>
      <protection locked="0"/>
    </xf>
    <xf numFmtId="177" fontId="32" fillId="0" borderId="38" xfId="3" applyNumberFormat="1" applyFont="1" applyBorder="1" applyAlignment="1" applyProtection="1">
      <alignment horizontal="center" shrinkToFit="1"/>
      <protection locked="0"/>
    </xf>
    <xf numFmtId="177" fontId="32" fillId="0" borderId="46" xfId="3" applyNumberFormat="1" applyFont="1" applyBorder="1" applyAlignment="1" applyProtection="1">
      <alignment horizontal="center" shrinkToFit="1"/>
      <protection locked="0"/>
    </xf>
    <xf numFmtId="0" fontId="11" fillId="5" borderId="120" xfId="0" applyFont="1" applyFill="1" applyBorder="1" applyAlignment="1" applyProtection="1">
      <alignment horizontal="center" shrinkToFit="1"/>
      <protection locked="0"/>
    </xf>
    <xf numFmtId="0" fontId="11" fillId="2" borderId="41" xfId="0" applyFont="1" applyFill="1" applyBorder="1" applyAlignment="1">
      <alignment horizontal="right" shrinkToFit="1"/>
    </xf>
    <xf numFmtId="0" fontId="42" fillId="0" borderId="0" xfId="0" applyFont="1" applyAlignment="1">
      <alignment shrinkToFit="1"/>
    </xf>
    <xf numFmtId="38" fontId="42" fillId="0" borderId="0" xfId="0" applyNumberFormat="1" applyFont="1" applyAlignment="1">
      <alignment shrinkToFit="1"/>
    </xf>
    <xf numFmtId="0" fontId="11" fillId="0" borderId="40" xfId="0" applyFont="1" applyBorder="1" applyAlignment="1">
      <alignment shrinkToFit="1"/>
    </xf>
    <xf numFmtId="0" fontId="32" fillId="0" borderId="80" xfId="3" applyFont="1" applyBorder="1" applyAlignment="1">
      <alignment horizontal="center" shrinkToFit="1"/>
    </xf>
    <xf numFmtId="0" fontId="32" fillId="0" borderId="60" xfId="3" applyFont="1" applyBorder="1" applyAlignment="1">
      <alignment horizontal="center" shrinkToFit="1"/>
    </xf>
    <xf numFmtId="0" fontId="32" fillId="0" borderId="0" xfId="3" applyFont="1" applyAlignment="1">
      <alignment horizontal="center" shrinkToFit="1"/>
    </xf>
    <xf numFmtId="5" fontId="32" fillId="0" borderId="75" xfId="3" applyNumberFormat="1" applyFont="1" applyBorder="1" applyAlignment="1">
      <alignment horizontal="left" indent="2" shrinkToFit="1"/>
    </xf>
    <xf numFmtId="5" fontId="32" fillId="0" borderId="2" xfId="3" applyNumberFormat="1" applyFont="1" applyBorder="1" applyAlignment="1">
      <alignment horizontal="left" indent="2" shrinkToFit="1"/>
    </xf>
    <xf numFmtId="0" fontId="40" fillId="0" borderId="81" xfId="3" applyFont="1" applyBorder="1" applyAlignment="1">
      <alignment horizontal="right" shrinkToFit="1"/>
    </xf>
    <xf numFmtId="0" fontId="40" fillId="0" borderId="76" xfId="3" applyFont="1" applyBorder="1" applyAlignment="1">
      <alignment horizontal="right" shrinkToFit="1"/>
    </xf>
    <xf numFmtId="0" fontId="40" fillId="0" borderId="77" xfId="3" applyFont="1" applyBorder="1" applyAlignment="1">
      <alignment horizontal="right" shrinkToFit="1"/>
    </xf>
    <xf numFmtId="0" fontId="27" fillId="0" borderId="0" xfId="3" applyFont="1" applyAlignment="1">
      <alignment horizontal="right" shrinkToFit="1"/>
    </xf>
    <xf numFmtId="0" fontId="32" fillId="0" borderId="61" xfId="3" applyFont="1" applyBorder="1" applyAlignment="1">
      <alignment horizontal="left" shrinkToFit="1"/>
    </xf>
    <xf numFmtId="0" fontId="32" fillId="0" borderId="0" xfId="3" applyFont="1" applyAlignment="1">
      <alignment horizontal="left" shrinkToFit="1"/>
    </xf>
    <xf numFmtId="176" fontId="32" fillId="0" borderId="0" xfId="3" applyNumberFormat="1" applyFont="1" applyAlignment="1">
      <alignment horizontal="center" shrinkToFit="1"/>
    </xf>
    <xf numFmtId="5" fontId="32" fillId="0" borderId="2" xfId="7" applyNumberFormat="1" applyFont="1" applyFill="1" applyBorder="1" applyAlignment="1" applyProtection="1">
      <alignment horizontal="center" shrinkToFit="1"/>
    </xf>
    <xf numFmtId="5" fontId="32" fillId="0" borderId="2" xfId="3" applyNumberFormat="1" applyFont="1" applyBorder="1" applyAlignment="1">
      <alignment horizontal="center" shrinkToFit="1"/>
    </xf>
    <xf numFmtId="5" fontId="32" fillId="0" borderId="46" xfId="3" applyNumberFormat="1" applyFont="1" applyBorder="1" applyAlignment="1">
      <alignment horizontal="right" shrinkToFit="1"/>
    </xf>
    <xf numFmtId="176" fontId="32" fillId="0" borderId="46" xfId="3" applyNumberFormat="1" applyFont="1" applyBorder="1" applyAlignment="1">
      <alignment horizontal="right" shrinkToFit="1"/>
    </xf>
    <xf numFmtId="176" fontId="32" fillId="0" borderId="72" xfId="3" applyNumberFormat="1" applyFont="1" applyBorder="1" applyAlignment="1">
      <alignment horizontal="right" shrinkToFit="1"/>
    </xf>
    <xf numFmtId="0" fontId="32" fillId="0" borderId="78" xfId="3" applyFont="1" applyBorder="1" applyAlignment="1">
      <alignment horizontal="right" indent="2" shrinkToFit="1"/>
    </xf>
    <xf numFmtId="0" fontId="32" fillId="0" borderId="79" xfId="3" applyFont="1" applyBorder="1" applyAlignment="1">
      <alignment horizontal="right" indent="2" shrinkToFit="1"/>
    </xf>
    <xf numFmtId="0" fontId="32" fillId="0" borderId="31" xfId="3" applyFont="1" applyBorder="1" applyAlignment="1">
      <alignment horizontal="right" indent="2" shrinkToFit="1"/>
    </xf>
    <xf numFmtId="5" fontId="32" fillId="0" borderId="68" xfId="3" applyNumberFormat="1" applyFont="1" applyBorder="1" applyAlignment="1">
      <alignment horizontal="right" shrinkToFit="1"/>
    </xf>
    <xf numFmtId="5" fontId="32" fillId="0" borderId="4" xfId="3" applyNumberFormat="1" applyFont="1" applyBorder="1" applyAlignment="1">
      <alignment horizontal="right" shrinkToFit="1"/>
    </xf>
    <xf numFmtId="5" fontId="37" fillId="0" borderId="68" xfId="3" applyNumberFormat="1" applyFont="1" applyBorder="1" applyAlignment="1">
      <alignment horizontal="right" shrinkToFit="1"/>
    </xf>
    <xf numFmtId="5" fontId="37" fillId="0" borderId="68" xfId="3" applyNumberFormat="1" applyFont="1" applyBorder="1" applyAlignment="1" applyProtection="1">
      <alignment horizontal="right" shrinkToFit="1"/>
      <protection locked="0"/>
    </xf>
    <xf numFmtId="5" fontId="37" fillId="0" borderId="69" xfId="3" applyNumberFormat="1" applyFont="1" applyBorder="1" applyAlignment="1" applyProtection="1">
      <alignment horizontal="right" shrinkToFit="1"/>
      <protection locked="0"/>
    </xf>
    <xf numFmtId="5" fontId="32" fillId="0" borderId="69" xfId="3" applyNumberFormat="1" applyFont="1" applyBorder="1" applyAlignment="1">
      <alignment horizontal="right" shrinkToFit="1"/>
    </xf>
    <xf numFmtId="177" fontId="32" fillId="0" borderId="85" xfId="3" applyNumberFormat="1" applyFont="1" applyBorder="1" applyAlignment="1">
      <alignment horizontal="right" shrinkToFit="1"/>
    </xf>
    <xf numFmtId="177" fontId="32" fillId="0" borderId="14" xfId="3" applyNumberFormat="1" applyFont="1" applyBorder="1" applyAlignment="1">
      <alignment horizontal="right" shrinkToFit="1"/>
    </xf>
    <xf numFmtId="176" fontId="32" fillId="0" borderId="47" xfId="3" applyNumberFormat="1" applyFont="1" applyBorder="1" applyAlignment="1">
      <alignment horizontal="right" shrinkToFit="1"/>
    </xf>
    <xf numFmtId="5" fontId="37" fillId="0" borderId="46" xfId="3" applyNumberFormat="1" applyFont="1" applyBorder="1" applyAlignment="1" applyProtection="1">
      <alignment horizontal="right" shrinkToFit="1"/>
      <protection locked="0"/>
    </xf>
    <xf numFmtId="177" fontId="32" fillId="0" borderId="30" xfId="3" applyNumberFormat="1" applyFont="1" applyBorder="1" applyAlignment="1">
      <alignment horizontal="right" indent="2" shrinkToFit="1"/>
    </xf>
    <xf numFmtId="177" fontId="32" fillId="0" borderId="29" xfId="3" applyNumberFormat="1" applyFont="1" applyBorder="1" applyAlignment="1">
      <alignment horizontal="right" indent="2" shrinkToFit="1"/>
    </xf>
    <xf numFmtId="177" fontId="32" fillId="0" borderId="13" xfId="3" applyNumberFormat="1" applyFont="1" applyBorder="1" applyAlignment="1">
      <alignment horizontal="right" indent="2" shrinkToFit="1"/>
    </xf>
    <xf numFmtId="5" fontId="32" fillId="0" borderId="15" xfId="3" applyNumberFormat="1" applyFont="1" applyBorder="1" applyAlignment="1">
      <alignment horizontal="right" shrinkToFit="1"/>
    </xf>
    <xf numFmtId="176" fontId="32" fillId="0" borderId="15" xfId="3" applyNumberFormat="1" applyFont="1" applyBorder="1" applyAlignment="1">
      <alignment horizontal="right" shrinkToFit="1"/>
    </xf>
    <xf numFmtId="176" fontId="32" fillId="0" borderId="12" xfId="3" applyNumberFormat="1" applyFont="1" applyBorder="1" applyAlignment="1">
      <alignment horizontal="right" shrinkToFit="1"/>
    </xf>
    <xf numFmtId="5" fontId="37" fillId="0" borderId="15" xfId="3" applyNumberFormat="1" applyFont="1" applyBorder="1" applyAlignment="1">
      <alignment horizontal="right" shrinkToFit="1"/>
    </xf>
    <xf numFmtId="176" fontId="32" fillId="0" borderId="65" xfId="3" applyNumberFormat="1" applyFont="1" applyBorder="1" applyAlignment="1">
      <alignment horizontal="right" shrinkToFit="1"/>
    </xf>
    <xf numFmtId="0" fontId="21" fillId="0" borderId="71" xfId="3" applyFont="1" applyBorder="1" applyAlignment="1" applyProtection="1">
      <alignment horizontal="left" wrapText="1" shrinkToFit="1"/>
      <protection locked="0"/>
    </xf>
    <xf numFmtId="0" fontId="21" fillId="0" borderId="46" xfId="3" applyFont="1" applyBorder="1" applyAlignment="1" applyProtection="1">
      <alignment horizontal="left" wrapText="1" shrinkToFit="1"/>
      <protection locked="0"/>
    </xf>
    <xf numFmtId="5" fontId="32" fillId="0" borderId="46" xfId="3" applyNumberFormat="1" applyFont="1" applyBorder="1" applyAlignment="1" applyProtection="1">
      <alignment horizontal="right" shrinkToFit="1"/>
      <protection locked="0"/>
    </xf>
    <xf numFmtId="5" fontId="32" fillId="0" borderId="38" xfId="3" applyNumberFormat="1" applyFont="1" applyBorder="1" applyAlignment="1">
      <alignment horizontal="right" shrinkToFit="1"/>
    </xf>
    <xf numFmtId="176" fontId="32" fillId="0" borderId="38" xfId="3" applyNumberFormat="1" applyFont="1" applyBorder="1" applyAlignment="1">
      <alignment horizontal="right" shrinkToFit="1"/>
    </xf>
    <xf numFmtId="176" fontId="32" fillId="0" borderId="64" xfId="3" applyNumberFormat="1" applyFont="1" applyBorder="1" applyAlignment="1">
      <alignment horizontal="right" shrinkToFit="1"/>
    </xf>
    <xf numFmtId="0" fontId="21" fillId="0" borderId="37" xfId="3" applyFont="1" applyBorder="1" applyAlignment="1" applyProtection="1">
      <alignment horizontal="left" wrapText="1" shrinkToFit="1"/>
      <protection locked="0"/>
    </xf>
    <xf numFmtId="0" fontId="21" fillId="0" borderId="38" xfId="3" applyFont="1" applyBorder="1" applyAlignment="1" applyProtection="1">
      <alignment horizontal="left" wrapText="1" shrinkToFit="1"/>
      <protection locked="0"/>
    </xf>
    <xf numFmtId="5" fontId="32" fillId="0" borderId="38" xfId="3" applyNumberFormat="1" applyFont="1" applyBorder="1" applyAlignment="1" applyProtection="1">
      <alignment horizontal="right" shrinkToFit="1"/>
      <protection locked="0"/>
    </xf>
    <xf numFmtId="176" fontId="32" fillId="0" borderId="26" xfId="3" applyNumberFormat="1" applyFont="1" applyBorder="1" applyAlignment="1">
      <alignment horizontal="right" shrinkToFit="1"/>
    </xf>
    <xf numFmtId="5" fontId="37" fillId="0" borderId="38" xfId="3" applyNumberFormat="1" applyFont="1" applyBorder="1" applyAlignment="1" applyProtection="1">
      <alignment horizontal="right" shrinkToFit="1"/>
      <protection locked="0"/>
    </xf>
    <xf numFmtId="5" fontId="32" fillId="0" borderId="45" xfId="3" applyNumberFormat="1" applyFont="1" applyBorder="1" applyAlignment="1">
      <alignment horizontal="right" shrinkToFit="1"/>
    </xf>
    <xf numFmtId="176" fontId="32" fillId="0" borderId="45" xfId="3" applyNumberFormat="1" applyFont="1" applyBorder="1" applyAlignment="1">
      <alignment horizontal="right" shrinkToFit="1"/>
    </xf>
    <xf numFmtId="176" fontId="32" fillId="0" borderId="70" xfId="3" applyNumberFormat="1" applyFont="1" applyBorder="1" applyAlignment="1">
      <alignment horizontal="right" shrinkToFit="1"/>
    </xf>
    <xf numFmtId="0" fontId="32" fillId="0" borderId="43" xfId="3" applyFont="1" applyBorder="1" applyAlignment="1">
      <alignment horizontal="center" shrinkToFit="1"/>
    </xf>
    <xf numFmtId="0" fontId="32" fillId="0" borderId="66" xfId="3" applyFont="1" applyBorder="1" applyAlignment="1">
      <alignment horizontal="center" shrinkToFit="1"/>
    </xf>
    <xf numFmtId="0" fontId="21" fillId="0" borderId="32" xfId="3" applyFont="1" applyBorder="1" applyAlignment="1" applyProtection="1">
      <alignment horizontal="left" wrapText="1" shrinkToFit="1"/>
      <protection locked="0"/>
    </xf>
    <xf numFmtId="0" fontId="21" fillId="0" borderId="45" xfId="3" applyFont="1" applyBorder="1" applyAlignment="1" applyProtection="1">
      <alignment horizontal="left" wrapText="1" shrinkToFit="1"/>
      <protection locked="0"/>
    </xf>
    <xf numFmtId="5" fontId="32" fillId="0" borderId="45" xfId="3" applyNumberFormat="1" applyFont="1" applyBorder="1" applyAlignment="1" applyProtection="1">
      <alignment horizontal="right" shrinkToFit="1"/>
      <protection locked="0"/>
    </xf>
    <xf numFmtId="176" fontId="32" fillId="0" borderId="10" xfId="3" applyNumberFormat="1" applyFont="1" applyBorder="1" applyAlignment="1">
      <alignment horizontal="right" shrinkToFit="1"/>
    </xf>
    <xf numFmtId="5" fontId="37" fillId="0" borderId="45" xfId="3" applyNumberFormat="1" applyFont="1" applyBorder="1" applyAlignment="1" applyProtection="1">
      <alignment horizontal="right" shrinkToFit="1"/>
      <protection locked="0"/>
    </xf>
    <xf numFmtId="0" fontId="21" fillId="0" borderId="0" xfId="3" applyFont="1" applyAlignment="1">
      <alignment horizontal="left" indent="1" shrinkToFit="1"/>
    </xf>
    <xf numFmtId="0" fontId="32" fillId="0" borderId="62" xfId="3" applyFont="1" applyBorder="1" applyAlignment="1">
      <alignment horizontal="center" vertical="center" shrinkToFit="1"/>
    </xf>
    <xf numFmtId="0" fontId="32" fillId="0" borderId="63" xfId="3" applyFont="1" applyBorder="1" applyAlignment="1">
      <alignment horizontal="center" vertical="center" shrinkToFit="1"/>
    </xf>
    <xf numFmtId="0" fontId="32" fillId="0" borderId="8" xfId="3" applyFont="1" applyBorder="1" applyAlignment="1">
      <alignment horizontal="center" vertical="center" shrinkToFit="1"/>
    </xf>
    <xf numFmtId="0" fontId="32" fillId="0" borderId="43" xfId="3" applyFont="1" applyBorder="1" applyAlignment="1">
      <alignment horizontal="center" vertical="center" shrinkToFit="1"/>
    </xf>
    <xf numFmtId="6" fontId="32" fillId="0" borderId="73" xfId="1" applyFont="1" applyFill="1" applyBorder="1" applyAlignment="1" applyProtection="1">
      <alignment horizontal="center" shrinkToFit="1"/>
    </xf>
    <xf numFmtId="6" fontId="32" fillId="0" borderId="34" xfId="1" applyFont="1" applyFill="1" applyBorder="1" applyAlignment="1" applyProtection="1">
      <alignment horizontal="center" shrinkToFit="1"/>
    </xf>
    <xf numFmtId="6" fontId="32" fillId="0" borderId="35" xfId="1" applyFont="1" applyFill="1" applyBorder="1" applyAlignment="1" applyProtection="1">
      <alignment horizontal="center" shrinkToFit="1"/>
    </xf>
    <xf numFmtId="0" fontId="32" fillId="0" borderId="33" xfId="3" applyFont="1" applyBorder="1" applyAlignment="1">
      <alignment horizontal="center" shrinkToFit="1"/>
    </xf>
    <xf numFmtId="0" fontId="32" fillId="0" borderId="34" xfId="3" applyFont="1" applyBorder="1" applyAlignment="1">
      <alignment horizontal="center" shrinkToFit="1"/>
    </xf>
    <xf numFmtId="0" fontId="32" fillId="0" borderId="35" xfId="3" applyFont="1" applyBorder="1" applyAlignment="1">
      <alignment horizontal="center" shrinkToFit="1"/>
    </xf>
    <xf numFmtId="0" fontId="32" fillId="0" borderId="9" xfId="3" applyFont="1" applyBorder="1" applyAlignment="1">
      <alignment horizontal="center" shrinkToFit="1"/>
    </xf>
    <xf numFmtId="0" fontId="17" fillId="0" borderId="0" xfId="3" applyFont="1" applyAlignment="1">
      <alignment horizontal="center" shrinkToFit="1"/>
    </xf>
    <xf numFmtId="0" fontId="17" fillId="0" borderId="1" xfId="3" applyFont="1" applyBorder="1" applyAlignment="1">
      <alignment horizontal="center" shrinkToFit="1"/>
    </xf>
    <xf numFmtId="0" fontId="17" fillId="0" borderId="0" xfId="3" applyFont="1" applyAlignment="1">
      <alignment horizontal="left" wrapText="1" shrinkToFit="1"/>
    </xf>
    <xf numFmtId="0" fontId="17" fillId="0" borderId="1" xfId="3" applyFont="1" applyBorder="1" applyAlignment="1">
      <alignment horizontal="left" wrapText="1" shrinkToFit="1"/>
    </xf>
    <xf numFmtId="0" fontId="21" fillId="0" borderId="0" xfId="3" applyFont="1" applyAlignment="1">
      <alignment horizontal="center" shrinkToFit="1"/>
    </xf>
    <xf numFmtId="185" fontId="21" fillId="0" borderId="0" xfId="3" applyNumberFormat="1" applyFont="1" applyAlignment="1">
      <alignment horizontal="left" indent="1" shrinkToFit="1"/>
    </xf>
    <xf numFmtId="181" fontId="17" fillId="0" borderId="1" xfId="3" applyNumberFormat="1" applyFont="1" applyBorder="1" applyAlignment="1">
      <alignment horizontal="left" shrinkToFit="1"/>
    </xf>
    <xf numFmtId="186" fontId="32" fillId="0" borderId="0" xfId="3" applyNumberFormat="1" applyFont="1" applyAlignment="1">
      <alignment horizontal="right" shrinkToFit="1"/>
    </xf>
    <xf numFmtId="186" fontId="32" fillId="0" borderId="0" xfId="3" applyNumberFormat="1" applyFont="1" applyAlignment="1">
      <alignment horizontal="center" shrinkToFit="1"/>
    </xf>
    <xf numFmtId="0" fontId="32" fillId="0" borderId="116" xfId="3" applyFont="1" applyBorder="1" applyAlignment="1">
      <alignment horizontal="center" vertical="center" shrinkToFit="1"/>
    </xf>
    <xf numFmtId="0" fontId="32" fillId="0" borderId="117" xfId="3" applyFont="1" applyBorder="1" applyAlignment="1">
      <alignment horizontal="center" vertical="center" shrinkToFit="1"/>
    </xf>
    <xf numFmtId="0" fontId="22" fillId="0" borderId="113" xfId="0" applyFont="1" applyBorder="1" applyAlignment="1">
      <alignment horizontal="center" vertical="center" shrinkToFit="1"/>
    </xf>
    <xf numFmtId="0" fontId="22" fillId="0" borderId="87" xfId="0" applyFont="1" applyBorder="1" applyAlignment="1">
      <alignment horizontal="center" vertical="center" shrinkToFit="1"/>
    </xf>
    <xf numFmtId="0" fontId="22" fillId="0" borderId="114"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115" xfId="0" applyFont="1" applyBorder="1" applyAlignment="1">
      <alignment horizontal="center" vertical="center" shrinkToFit="1"/>
    </xf>
    <xf numFmtId="0" fontId="34" fillId="0" borderId="0" xfId="3" applyFont="1" applyAlignment="1">
      <alignment horizontal="left" indent="2" shrinkToFit="1"/>
    </xf>
    <xf numFmtId="0" fontId="32" fillId="0" borderId="0" xfId="3" applyFont="1" applyAlignment="1">
      <alignment horizontal="right" vertical="center" shrinkToFit="1"/>
    </xf>
    <xf numFmtId="5" fontId="27" fillId="0" borderId="0" xfId="3" applyNumberFormat="1" applyFont="1" applyAlignment="1">
      <alignment horizontal="right" vertical="center" shrinkToFit="1"/>
    </xf>
    <xf numFmtId="0" fontId="32" fillId="0" borderId="0" xfId="3" applyFont="1" applyAlignment="1">
      <alignment horizontal="left" indent="2" shrinkToFit="1"/>
    </xf>
    <xf numFmtId="0" fontId="30" fillId="0" borderId="0" xfId="3" applyFont="1" applyAlignment="1">
      <alignment horizontal="center" shrinkToFit="1"/>
    </xf>
    <xf numFmtId="0" fontId="22" fillId="0" borderId="0" xfId="0" applyFont="1" applyAlignment="1">
      <alignment horizontal="center" shrinkToFit="1"/>
    </xf>
    <xf numFmtId="179" fontId="32" fillId="0" borderId="0" xfId="3" applyNumberFormat="1" applyFont="1" applyAlignment="1">
      <alignment horizontal="left" indent="1" shrinkToFit="1"/>
    </xf>
    <xf numFmtId="5" fontId="30" fillId="0" borderId="0" xfId="3" applyNumberFormat="1" applyFont="1" applyAlignment="1">
      <alignment horizontal="center" shrinkToFit="1"/>
    </xf>
    <xf numFmtId="5" fontId="30" fillId="0" borderId="1" xfId="3" applyNumberFormat="1" applyFont="1" applyBorder="1" applyAlignment="1">
      <alignment horizontal="center" shrinkToFit="1"/>
    </xf>
    <xf numFmtId="0" fontId="32" fillId="0" borderId="0" xfId="3" applyFont="1" applyAlignment="1">
      <alignment horizontal="left" indent="1" shrinkToFit="1"/>
    </xf>
    <xf numFmtId="0" fontId="32" fillId="0" borderId="0" xfId="3" applyFont="1" applyAlignment="1">
      <alignment horizontal="right" shrinkToFit="1"/>
    </xf>
    <xf numFmtId="0" fontId="30" fillId="0" borderId="1" xfId="3" applyFont="1" applyBorder="1" applyAlignment="1">
      <alignment horizontal="center" shrinkToFit="1"/>
    </xf>
    <xf numFmtId="5" fontId="43" fillId="0" borderId="3" xfId="3" applyNumberFormat="1" applyFont="1" applyBorder="1" applyAlignment="1">
      <alignment horizontal="center" vertical="top" shrinkToFit="1"/>
    </xf>
    <xf numFmtId="188" fontId="21" fillId="0" borderId="0" xfId="3" applyNumberFormat="1" applyFont="1" applyAlignment="1">
      <alignment horizontal="center" vertical="top" shrinkToFit="1"/>
    </xf>
    <xf numFmtId="184" fontId="29" fillId="0" borderId="0" xfId="0" applyNumberFormat="1" applyFont="1" applyAlignment="1">
      <alignment horizontal="center" vertical="top" shrinkToFit="1"/>
    </xf>
    <xf numFmtId="0" fontId="30" fillId="0" borderId="0" xfId="3" applyFont="1" applyAlignment="1">
      <alignment horizontal="right" shrinkToFit="1"/>
    </xf>
    <xf numFmtId="0" fontId="31" fillId="0" borderId="0" xfId="3" applyFont="1" applyAlignment="1">
      <alignment horizontal="left" shrinkToFit="1"/>
    </xf>
    <xf numFmtId="0" fontId="27" fillId="0" borderId="11" xfId="3" applyFont="1" applyBorder="1" applyAlignment="1">
      <alignment horizontal="distributed" indent="1" shrinkToFit="1"/>
    </xf>
    <xf numFmtId="182" fontId="21" fillId="0" borderId="0" xfId="3" applyNumberFormat="1" applyFont="1" applyAlignment="1">
      <alignment horizontal="center" shrinkToFit="1"/>
    </xf>
    <xf numFmtId="0" fontId="17" fillId="0" borderId="27" xfId="3" applyFont="1" applyBorder="1" applyAlignment="1">
      <alignment horizontal="center" shrinkToFit="1"/>
    </xf>
    <xf numFmtId="182" fontId="26" fillId="0" borderId="0" xfId="0" applyNumberFormat="1" applyFont="1" applyAlignment="1">
      <alignment horizontal="center" shrinkToFit="1"/>
    </xf>
    <xf numFmtId="38" fontId="22" fillId="0" borderId="0" xfId="8" applyFont="1" applyFill="1" applyBorder="1" applyAlignment="1" applyProtection="1">
      <alignment horizontal="right" vertical="center" shrinkToFit="1"/>
    </xf>
    <xf numFmtId="5" fontId="22" fillId="0" borderId="100" xfId="8" applyNumberFormat="1" applyFont="1" applyBorder="1" applyAlignment="1" applyProtection="1">
      <alignment horizontal="right" vertical="center" shrinkToFit="1"/>
      <protection locked="0"/>
    </xf>
    <xf numFmtId="5" fontId="22" fillId="0" borderId="101" xfId="8" applyNumberFormat="1" applyFont="1" applyBorder="1" applyAlignment="1" applyProtection="1">
      <alignment horizontal="right" vertical="center" shrinkToFit="1"/>
      <protection locked="0"/>
    </xf>
    <xf numFmtId="5" fontId="22" fillId="0" borderId="102" xfId="8" applyNumberFormat="1" applyFont="1" applyBorder="1" applyAlignment="1" applyProtection="1">
      <alignment horizontal="right" vertical="center" shrinkToFit="1"/>
      <protection locked="0"/>
    </xf>
    <xf numFmtId="5" fontId="22" fillId="0" borderId="104" xfId="8" applyNumberFormat="1" applyFont="1" applyBorder="1" applyAlignment="1" applyProtection="1">
      <alignment horizontal="right" vertical="center" shrinkToFit="1"/>
      <protection locked="0"/>
    </xf>
    <xf numFmtId="5" fontId="22" fillId="0" borderId="59" xfId="8" applyNumberFormat="1" applyFont="1" applyBorder="1" applyAlignment="1" applyProtection="1">
      <alignment horizontal="right" vertical="center" shrinkToFit="1"/>
    </xf>
    <xf numFmtId="5" fontId="22" fillId="0" borderId="27" xfId="8" applyNumberFormat="1" applyFont="1" applyBorder="1" applyAlignment="1" applyProtection="1">
      <alignment horizontal="right" vertical="center" shrinkToFit="1"/>
    </xf>
    <xf numFmtId="5" fontId="22" fillId="0" borderId="28" xfId="8" applyNumberFormat="1" applyFont="1" applyBorder="1" applyAlignment="1" applyProtection="1">
      <alignment horizontal="right" vertical="center" shrinkToFit="1"/>
    </xf>
    <xf numFmtId="5" fontId="22" fillId="0" borderId="98" xfId="8" applyNumberFormat="1" applyFont="1" applyBorder="1" applyAlignment="1" applyProtection="1">
      <alignment horizontal="right" vertical="center" shrinkToFit="1"/>
    </xf>
    <xf numFmtId="5" fontId="22" fillId="0" borderId="59" xfId="8" applyNumberFormat="1" applyFont="1" applyBorder="1" applyAlignment="1" applyProtection="1">
      <alignment horizontal="right" vertical="center" shrinkToFit="1"/>
      <protection locked="0"/>
    </xf>
    <xf numFmtId="5" fontId="22" fillId="0" borderId="27" xfId="8" applyNumberFormat="1" applyFont="1" applyBorder="1" applyAlignment="1" applyProtection="1">
      <alignment horizontal="right" vertical="center" shrinkToFit="1"/>
      <protection locked="0"/>
    </xf>
    <xf numFmtId="5" fontId="22" fillId="0" borderId="28" xfId="8" applyNumberFormat="1" applyFont="1" applyBorder="1" applyAlignment="1" applyProtection="1">
      <alignment horizontal="right" vertical="center" shrinkToFit="1"/>
      <protection locked="0"/>
    </xf>
    <xf numFmtId="5" fontId="37" fillId="3" borderId="68" xfId="3" applyNumberFormat="1" applyFont="1" applyFill="1" applyBorder="1" applyAlignment="1" applyProtection="1">
      <alignment horizontal="right" shrinkToFit="1"/>
      <protection locked="0"/>
    </xf>
    <xf numFmtId="5" fontId="37" fillId="3" borderId="69" xfId="3" applyNumberFormat="1" applyFont="1" applyFill="1" applyBorder="1" applyAlignment="1" applyProtection="1">
      <alignment horizontal="right" shrinkToFit="1"/>
      <protection locked="0"/>
    </xf>
    <xf numFmtId="5" fontId="22" fillId="0" borderId="98" xfId="8" applyNumberFormat="1" applyFont="1" applyBorder="1" applyAlignment="1" applyProtection="1">
      <alignment horizontal="right" vertical="center" shrinkToFit="1"/>
      <protection locked="0"/>
    </xf>
    <xf numFmtId="5" fontId="37" fillId="3" borderId="46" xfId="3" applyNumberFormat="1" applyFont="1" applyFill="1" applyBorder="1" applyAlignment="1" applyProtection="1">
      <alignment horizontal="right" shrinkToFit="1"/>
      <protection locked="0"/>
    </xf>
    <xf numFmtId="5" fontId="22" fillId="4" borderId="56" xfId="8" applyNumberFormat="1" applyFont="1" applyFill="1" applyBorder="1" applyAlignment="1" applyProtection="1">
      <alignment horizontal="right" vertical="center" shrinkToFit="1"/>
      <protection locked="0"/>
    </xf>
    <xf numFmtId="5" fontId="22" fillId="4" borderId="48" xfId="8" applyNumberFormat="1" applyFont="1" applyFill="1" applyBorder="1" applyAlignment="1" applyProtection="1">
      <alignment horizontal="right" vertical="center" shrinkToFit="1"/>
      <protection locked="0"/>
    </xf>
    <xf numFmtId="5" fontId="22" fillId="4" borderId="49" xfId="8" applyNumberFormat="1" applyFont="1" applyFill="1" applyBorder="1" applyAlignment="1" applyProtection="1">
      <alignment horizontal="right" vertical="center" shrinkToFit="1"/>
      <protection locked="0"/>
    </xf>
    <xf numFmtId="0" fontId="21" fillId="6" borderId="71" xfId="3" applyFont="1" applyFill="1" applyBorder="1" applyAlignment="1" applyProtection="1">
      <alignment horizontal="left" wrapText="1" shrinkToFit="1"/>
      <protection locked="0"/>
    </xf>
    <xf numFmtId="0" fontId="21" fillId="6" borderId="46" xfId="3" applyFont="1" applyFill="1" applyBorder="1" applyAlignment="1" applyProtection="1">
      <alignment horizontal="left" wrapText="1" shrinkToFit="1"/>
      <protection locked="0"/>
    </xf>
    <xf numFmtId="5" fontId="32" fillId="6" borderId="46" xfId="3" applyNumberFormat="1" applyFont="1" applyFill="1" applyBorder="1" applyAlignment="1" applyProtection="1">
      <alignment horizontal="right" shrinkToFit="1"/>
      <protection locked="0"/>
    </xf>
    <xf numFmtId="5" fontId="37" fillId="6" borderId="46" xfId="3" applyNumberFormat="1" applyFont="1" applyFill="1" applyBorder="1" applyAlignment="1" applyProtection="1">
      <alignment horizontal="right" shrinkToFit="1"/>
      <protection locked="0"/>
    </xf>
    <xf numFmtId="5" fontId="22" fillId="4" borderId="97" xfId="8" applyNumberFormat="1" applyFont="1" applyFill="1" applyBorder="1" applyAlignment="1" applyProtection="1">
      <alignment horizontal="right" vertical="center" shrinkToFit="1"/>
      <protection locked="0"/>
    </xf>
    <xf numFmtId="0" fontId="21" fillId="6" borderId="37" xfId="3" applyFont="1" applyFill="1" applyBorder="1" applyAlignment="1" applyProtection="1">
      <alignment horizontal="left" wrapText="1" shrinkToFit="1"/>
      <protection locked="0"/>
    </xf>
    <xf numFmtId="0" fontId="21" fillId="6" borderId="38" xfId="3" applyFont="1" applyFill="1" applyBorder="1" applyAlignment="1" applyProtection="1">
      <alignment horizontal="left" wrapText="1" shrinkToFit="1"/>
      <protection locked="0"/>
    </xf>
    <xf numFmtId="5" fontId="32" fillId="6" borderId="38" xfId="3" applyNumberFormat="1" applyFont="1" applyFill="1" applyBorder="1" applyAlignment="1" applyProtection="1">
      <alignment horizontal="right" shrinkToFit="1"/>
      <protection locked="0"/>
    </xf>
    <xf numFmtId="5" fontId="37" fillId="6" borderId="38" xfId="3" applyNumberFormat="1" applyFont="1" applyFill="1" applyBorder="1" applyAlignment="1" applyProtection="1">
      <alignment horizontal="right" shrinkToFit="1"/>
      <protection locked="0"/>
    </xf>
    <xf numFmtId="0" fontId="36" fillId="0" borderId="57" xfId="0" applyFont="1" applyBorder="1" applyAlignment="1">
      <alignment horizontal="center" shrinkToFit="1"/>
    </xf>
    <xf numFmtId="0" fontId="36" fillId="0" borderId="58" xfId="0" applyFont="1" applyBorder="1" applyAlignment="1">
      <alignment horizontal="center" shrinkToFit="1"/>
    </xf>
    <xf numFmtId="0" fontId="36" fillId="0" borderId="56" xfId="0" applyFont="1" applyBorder="1" applyAlignment="1">
      <alignment horizontal="center" shrinkToFit="1"/>
    </xf>
    <xf numFmtId="0" fontId="36" fillId="0" borderId="48" xfId="0" applyFont="1" applyBorder="1" applyAlignment="1">
      <alignment horizontal="center" shrinkToFit="1"/>
    </xf>
    <xf numFmtId="0" fontId="36" fillId="0" borderId="49" xfId="0" applyFont="1" applyBorder="1" applyAlignment="1">
      <alignment horizontal="center" shrinkToFit="1"/>
    </xf>
    <xf numFmtId="0" fontId="36" fillId="0" borderId="54" xfId="0" applyFont="1" applyBorder="1" applyAlignment="1">
      <alignment horizontal="center" shrinkToFit="1"/>
    </xf>
    <xf numFmtId="0" fontId="36" fillId="0" borderId="11" xfId="0" applyFont="1" applyBorder="1" applyAlignment="1">
      <alignment horizontal="center" shrinkToFit="1"/>
    </xf>
    <xf numFmtId="0" fontId="36" fillId="0" borderId="7" xfId="0" applyFont="1" applyBorder="1" applyAlignment="1">
      <alignment horizontal="center" shrinkToFit="1"/>
    </xf>
    <xf numFmtId="0" fontId="36" fillId="0" borderId="72" xfId="0" applyFont="1" applyBorder="1" applyAlignment="1">
      <alignment horizontal="center" shrinkToFit="1"/>
    </xf>
    <xf numFmtId="0" fontId="36" fillId="0" borderId="70" xfId="0" applyFont="1" applyBorder="1" applyAlignment="1">
      <alignment horizontal="center" shrinkToFit="1"/>
    </xf>
    <xf numFmtId="0" fontId="36" fillId="0" borderId="50" xfId="0" applyFont="1" applyBorder="1" applyAlignment="1">
      <alignment horizontal="center" shrinkToFit="1"/>
    </xf>
    <xf numFmtId="0" fontId="36" fillId="0" borderId="3" xfId="0" applyFont="1" applyBorder="1" applyAlignment="1">
      <alignment horizontal="center" shrinkToFit="1"/>
    </xf>
    <xf numFmtId="0" fontId="36" fillId="0" borderId="51" xfId="0" applyFont="1" applyBorder="1" applyAlignment="1">
      <alignment horizontal="center" shrinkToFit="1"/>
    </xf>
    <xf numFmtId="0" fontId="36" fillId="0" borderId="55" xfId="0" applyFont="1" applyBorder="1" applyAlignment="1">
      <alignment horizontal="center" shrinkToFit="1"/>
    </xf>
    <xf numFmtId="0" fontId="36" fillId="0" borderId="94" xfId="0" applyFont="1" applyBorder="1" applyAlignment="1">
      <alignment horizontal="center" shrinkToFit="1"/>
    </xf>
    <xf numFmtId="0" fontId="36" fillId="0" borderId="96" xfId="0" applyFont="1" applyBorder="1" applyAlignment="1">
      <alignment horizontal="center" shrinkToFit="1"/>
    </xf>
    <xf numFmtId="0" fontId="36" fillId="0" borderId="97" xfId="0" applyFont="1" applyBorder="1" applyAlignment="1">
      <alignment horizontal="center" shrinkToFit="1"/>
    </xf>
    <xf numFmtId="0" fontId="36" fillId="0" borderId="95" xfId="0" applyFont="1" applyBorder="1" applyAlignment="1">
      <alignment horizontal="center" shrinkToFit="1"/>
    </xf>
    <xf numFmtId="0" fontId="36" fillId="0" borderId="93" xfId="0" applyFont="1" applyBorder="1" applyAlignment="1">
      <alignment horizontal="center" shrinkToFit="1"/>
    </xf>
    <xf numFmtId="187" fontId="22" fillId="4" borderId="89" xfId="0" applyNumberFormat="1" applyFont="1" applyFill="1" applyBorder="1" applyAlignment="1" applyProtection="1">
      <alignment horizontal="center" shrinkToFit="1"/>
      <protection locked="0"/>
    </xf>
    <xf numFmtId="187" fontId="22" fillId="4" borderId="87" xfId="0" applyNumberFormat="1" applyFont="1" applyFill="1" applyBorder="1" applyAlignment="1" applyProtection="1">
      <alignment horizontal="center" shrinkToFit="1"/>
      <protection locked="0"/>
    </xf>
    <xf numFmtId="187" fontId="22" fillId="4" borderId="88" xfId="0" applyNumberFormat="1" applyFont="1" applyFill="1" applyBorder="1" applyAlignment="1" applyProtection="1">
      <alignment horizontal="center" shrinkToFit="1"/>
      <protection locked="0"/>
    </xf>
    <xf numFmtId="187" fontId="22" fillId="4" borderId="52" xfId="0" applyNumberFormat="1" applyFont="1" applyFill="1" applyBorder="1" applyAlignment="1" applyProtection="1">
      <alignment horizontal="center" shrinkToFit="1"/>
      <protection locked="0"/>
    </xf>
    <xf numFmtId="187" fontId="22" fillId="4" borderId="1" xfId="0" applyNumberFormat="1" applyFont="1" applyFill="1" applyBorder="1" applyAlignment="1" applyProtection="1">
      <alignment horizontal="center" shrinkToFit="1"/>
      <protection locked="0"/>
    </xf>
    <xf numFmtId="187" fontId="22" fillId="4" borderId="53" xfId="0" applyNumberFormat="1" applyFont="1" applyFill="1" applyBorder="1" applyAlignment="1" applyProtection="1">
      <alignment horizontal="center" shrinkToFit="1"/>
      <protection locked="0"/>
    </xf>
    <xf numFmtId="187" fontId="22" fillId="4" borderId="90" xfId="0" applyNumberFormat="1" applyFont="1" applyFill="1" applyBorder="1" applyAlignment="1" applyProtection="1">
      <alignment horizontal="center" shrinkToFit="1"/>
      <protection locked="0"/>
    </xf>
    <xf numFmtId="187" fontId="22" fillId="4" borderId="92" xfId="0" applyNumberFormat="1" applyFont="1" applyFill="1" applyBorder="1" applyAlignment="1" applyProtection="1">
      <alignment horizontal="center" shrinkToFit="1"/>
      <protection locked="0"/>
    </xf>
    <xf numFmtId="0" fontId="17" fillId="6" borderId="0" xfId="3" applyFont="1" applyFill="1" applyAlignment="1" applyProtection="1">
      <alignment horizontal="left" wrapText="1" shrinkToFit="1"/>
      <protection locked="0"/>
    </xf>
    <xf numFmtId="0" fontId="17" fillId="6" borderId="1" xfId="3" applyFont="1" applyFill="1" applyBorder="1" applyAlignment="1" applyProtection="1">
      <alignment horizontal="left" wrapText="1" shrinkToFit="1"/>
      <protection locked="0"/>
    </xf>
    <xf numFmtId="187" fontId="22" fillId="4" borderId="86" xfId="0" applyNumberFormat="1" applyFont="1" applyFill="1" applyBorder="1" applyAlignment="1" applyProtection="1">
      <alignment horizontal="center" shrinkToFit="1"/>
      <protection locked="0"/>
    </xf>
    <xf numFmtId="187" fontId="22" fillId="4" borderId="91" xfId="0" applyNumberFormat="1" applyFont="1" applyFill="1" applyBorder="1" applyAlignment="1" applyProtection="1">
      <alignment horizontal="center" shrinkToFit="1"/>
      <protection locked="0"/>
    </xf>
    <xf numFmtId="181" fontId="17" fillId="6" borderId="1" xfId="3" applyNumberFormat="1" applyFont="1" applyFill="1" applyBorder="1" applyAlignment="1" applyProtection="1">
      <alignment horizontal="left" shrinkToFit="1"/>
      <protection locked="0"/>
    </xf>
    <xf numFmtId="188" fontId="44" fillId="0" borderId="0" xfId="3" applyNumberFormat="1" applyFont="1" applyAlignment="1">
      <alignment horizontal="center" vertical="top" shrinkToFit="1"/>
    </xf>
    <xf numFmtId="0" fontId="22" fillId="0" borderId="0" xfId="0" applyFont="1" applyAlignment="1">
      <alignment horizontal="center" vertical="center" shrinkToFit="1"/>
    </xf>
    <xf numFmtId="183" fontId="23" fillId="6" borderId="0" xfId="0" applyNumberFormat="1" applyFont="1" applyFill="1" applyAlignment="1" applyProtection="1">
      <alignment horizontal="center" shrinkToFit="1"/>
      <protection locked="0"/>
    </xf>
    <xf numFmtId="0" fontId="22" fillId="0" borderId="0" xfId="0" applyFont="1" applyAlignment="1">
      <alignment horizontal="left" shrinkToFit="1"/>
    </xf>
    <xf numFmtId="0" fontId="24" fillId="6" borderId="0" xfId="0" applyFont="1" applyFill="1" applyAlignment="1" applyProtection="1">
      <alignment horizontal="center" vertical="center" shrinkToFit="1"/>
      <protection locked="0"/>
    </xf>
    <xf numFmtId="9" fontId="24" fillId="6" borderId="0" xfId="6" applyFont="1" applyFill="1" applyAlignment="1" applyProtection="1">
      <alignment horizontal="center" vertical="center" shrinkToFit="1"/>
      <protection locked="0"/>
    </xf>
    <xf numFmtId="0" fontId="22" fillId="0" borderId="0" xfId="0" applyFont="1" applyAlignment="1">
      <alignment horizontal="left" vertical="top" shrinkToFit="1"/>
    </xf>
    <xf numFmtId="0" fontId="28" fillId="8" borderId="0" xfId="0" applyFont="1" applyFill="1" applyAlignment="1">
      <alignment horizontal="left" vertical="top" shrinkToFit="1"/>
    </xf>
    <xf numFmtId="0" fontId="28" fillId="8" borderId="0" xfId="3" applyFont="1" applyFill="1" applyAlignment="1">
      <alignment horizontal="left" vertical="top" shrinkToFit="1"/>
    </xf>
    <xf numFmtId="5" fontId="24" fillId="9" borderId="0" xfId="0" applyNumberFormat="1" applyFont="1" applyFill="1" applyAlignment="1" applyProtection="1">
      <alignment horizontal="center" vertical="center" shrinkToFit="1"/>
      <protection locked="0"/>
    </xf>
    <xf numFmtId="0" fontId="35" fillId="0" borderId="0" xfId="0" applyFont="1" applyAlignment="1">
      <alignment horizontal="left" vertical="center" wrapText="1" shrinkToFit="1"/>
    </xf>
    <xf numFmtId="0" fontId="35" fillId="0" borderId="76" xfId="0" applyFont="1" applyBorder="1" applyAlignment="1">
      <alignment horizontal="left" vertical="center" wrapText="1" shrinkToFit="1"/>
    </xf>
    <xf numFmtId="5" fontId="32" fillId="6" borderId="45" xfId="3" applyNumberFormat="1" applyFont="1" applyFill="1" applyBorder="1" applyAlignment="1" applyProtection="1">
      <alignment horizontal="right" shrinkToFit="1"/>
      <protection locked="0"/>
    </xf>
    <xf numFmtId="5" fontId="37" fillId="6" borderId="45" xfId="3" applyNumberFormat="1" applyFont="1" applyFill="1" applyBorder="1" applyAlignment="1" applyProtection="1">
      <alignment horizontal="right" shrinkToFit="1"/>
      <protection locked="0"/>
    </xf>
    <xf numFmtId="0" fontId="31" fillId="0" borderId="76" xfId="3" applyFont="1" applyBorder="1" applyAlignment="1">
      <alignment horizontal="center" shrinkToFit="1"/>
    </xf>
    <xf numFmtId="0" fontId="21" fillId="0" borderId="76" xfId="3" applyFont="1" applyBorder="1" applyAlignment="1">
      <alignment horizontal="left" indent="1" shrinkToFit="1"/>
    </xf>
    <xf numFmtId="0" fontId="21" fillId="6" borderId="32" xfId="3" applyFont="1" applyFill="1" applyBorder="1" applyAlignment="1" applyProtection="1">
      <alignment horizontal="left" wrapText="1" shrinkToFit="1"/>
      <protection locked="0"/>
    </xf>
    <xf numFmtId="0" fontId="21" fillId="6" borderId="45" xfId="3" applyFont="1" applyFill="1" applyBorder="1" applyAlignment="1" applyProtection="1">
      <alignment horizontal="left" wrapText="1" shrinkToFit="1"/>
      <protection locked="0"/>
    </xf>
    <xf numFmtId="0" fontId="11" fillId="0" borderId="0" xfId="0" applyFont="1" applyAlignment="1" applyProtection="1">
      <alignment horizontal="left" shrinkToFit="1"/>
      <protection locked="0"/>
    </xf>
    <xf numFmtId="0" fontId="11" fillId="0" borderId="0" xfId="0" applyFont="1" applyAlignment="1">
      <alignment horizontal="left" shrinkToFit="1"/>
    </xf>
    <xf numFmtId="0" fontId="14" fillId="0" borderId="0" xfId="4" applyAlignment="1">
      <alignment horizontal="center" shrinkToFit="1"/>
    </xf>
    <xf numFmtId="0" fontId="14" fillId="0" borderId="0" xfId="4" applyAlignment="1" applyProtection="1">
      <alignment horizontal="center" shrinkToFit="1"/>
      <protection locked="0"/>
    </xf>
    <xf numFmtId="0" fontId="12" fillId="0" borderId="0" xfId="0" applyFont="1" applyAlignment="1">
      <alignment horizontal="left" indent="1" shrinkToFit="1"/>
    </xf>
    <xf numFmtId="0" fontId="11" fillId="2" borderId="20" xfId="0" applyFont="1" applyFill="1" applyBorder="1" applyAlignment="1" applyProtection="1">
      <alignment horizontal="left" indent="1" shrinkToFit="1"/>
      <protection locked="0"/>
    </xf>
    <xf numFmtId="0" fontId="11" fillId="2" borderId="21" xfId="0" applyFont="1" applyFill="1" applyBorder="1" applyAlignment="1" applyProtection="1">
      <alignment horizontal="left" indent="1" shrinkToFit="1"/>
      <protection locked="0"/>
    </xf>
    <xf numFmtId="0" fontId="11" fillId="2" borderId="22" xfId="0" applyFont="1" applyFill="1" applyBorder="1" applyAlignment="1" applyProtection="1">
      <alignment horizontal="left" indent="1" shrinkToFit="1"/>
      <protection locked="0"/>
    </xf>
    <xf numFmtId="0" fontId="11" fillId="2" borderId="16" xfId="0" applyFont="1" applyFill="1" applyBorder="1" applyAlignment="1" applyProtection="1">
      <alignment horizontal="left" indent="1" shrinkToFit="1"/>
      <protection locked="0"/>
    </xf>
    <xf numFmtId="0" fontId="11" fillId="2" borderId="17" xfId="0" applyFont="1" applyFill="1" applyBorder="1" applyAlignment="1" applyProtection="1">
      <alignment horizontal="left" indent="1" shrinkToFit="1"/>
      <protection locked="0"/>
    </xf>
    <xf numFmtId="0" fontId="11" fillId="2" borderId="24" xfId="0" applyFont="1" applyFill="1" applyBorder="1" applyAlignment="1" applyProtection="1">
      <alignment horizontal="left" indent="1" shrinkToFit="1"/>
      <protection locked="0"/>
    </xf>
    <xf numFmtId="179" fontId="11" fillId="2" borderId="16" xfId="0" applyNumberFormat="1" applyFont="1" applyFill="1" applyBorder="1" applyAlignment="1" applyProtection="1">
      <alignment horizontal="left" indent="1" shrinkToFit="1"/>
      <protection locked="0"/>
    </xf>
    <xf numFmtId="179" fontId="11" fillId="2" borderId="18" xfId="0" applyNumberFormat="1" applyFont="1" applyFill="1" applyBorder="1" applyAlignment="1" applyProtection="1">
      <alignment horizontal="left" indent="1" shrinkToFit="1"/>
      <protection locked="0"/>
    </xf>
    <xf numFmtId="0" fontId="20" fillId="0" borderId="0" xfId="0" applyFont="1" applyAlignment="1" applyProtection="1">
      <alignment horizontal="left" shrinkToFit="1"/>
      <protection locked="0"/>
    </xf>
    <xf numFmtId="186" fontId="11" fillId="2" borderId="121" xfId="0" applyNumberFormat="1" applyFont="1" applyFill="1" applyBorder="1" applyAlignment="1" applyProtection="1">
      <alignment horizontal="center" shrinkToFit="1"/>
      <protection locked="0"/>
    </xf>
    <xf numFmtId="186" fontId="11" fillId="2" borderId="120" xfId="0" applyNumberFormat="1" applyFont="1" applyFill="1" applyBorder="1" applyAlignment="1" applyProtection="1">
      <alignment horizontal="center" shrinkToFit="1"/>
      <protection locked="0"/>
    </xf>
    <xf numFmtId="186" fontId="11" fillId="2" borderId="123" xfId="0" applyNumberFormat="1" applyFont="1" applyFill="1" applyBorder="1" applyAlignment="1" applyProtection="1">
      <alignment horizontal="center" shrinkToFit="1"/>
      <protection locked="0"/>
    </xf>
    <xf numFmtId="185" fontId="11" fillId="2" borderId="118" xfId="0" applyNumberFormat="1" applyFont="1" applyFill="1" applyBorder="1" applyAlignment="1" applyProtection="1">
      <alignment horizontal="center" shrinkToFit="1"/>
      <protection locked="0"/>
    </xf>
    <xf numFmtId="185" fontId="11" fillId="2" borderId="119" xfId="0" applyNumberFormat="1" applyFont="1" applyFill="1" applyBorder="1" applyAlignment="1" applyProtection="1">
      <alignment horizontal="center" shrinkToFit="1"/>
      <protection locked="0"/>
    </xf>
    <xf numFmtId="49" fontId="11" fillId="2" borderId="41" xfId="0" applyNumberFormat="1" applyFont="1" applyFill="1" applyBorder="1" applyAlignment="1" applyProtection="1">
      <alignment horizontal="center" shrinkToFit="1"/>
      <protection locked="0"/>
    </xf>
    <xf numFmtId="49" fontId="11" fillId="2" borderId="39" xfId="0" applyNumberFormat="1" applyFont="1" applyFill="1" applyBorder="1" applyAlignment="1" applyProtection="1">
      <alignment horizontal="center" shrinkToFit="1"/>
      <protection locked="0"/>
    </xf>
    <xf numFmtId="0" fontId="11" fillId="2" borderId="16" xfId="0" applyFont="1" applyFill="1" applyBorder="1" applyAlignment="1" applyProtection="1">
      <alignment horizontal="right" shrinkToFit="1"/>
      <protection locked="0"/>
    </xf>
    <xf numFmtId="0" fontId="11" fillId="2" borderId="17" xfId="0" applyFont="1" applyFill="1" applyBorder="1" applyAlignment="1" applyProtection="1">
      <alignment horizontal="right" shrinkToFit="1"/>
      <protection locked="0"/>
    </xf>
    <xf numFmtId="0" fontId="11" fillId="2" borderId="41" xfId="0" applyFont="1" applyFill="1" applyBorder="1" applyAlignment="1" applyProtection="1">
      <alignment horizontal="center" shrinkToFit="1"/>
      <protection locked="0"/>
    </xf>
    <xf numFmtId="0" fontId="11" fillId="2" borderId="122" xfId="0" applyFont="1" applyFill="1" applyBorder="1" applyAlignment="1" applyProtection="1">
      <alignment horizontal="left" indent="1" shrinkToFit="1"/>
      <protection locked="0"/>
    </xf>
    <xf numFmtId="0" fontId="11" fillId="2" borderId="0" xfId="0" applyFont="1" applyFill="1" applyAlignment="1" applyProtection="1">
      <alignment horizontal="left" indent="1" shrinkToFit="1"/>
      <protection locked="0"/>
    </xf>
    <xf numFmtId="0" fontId="11" fillId="2" borderId="3" xfId="0" applyFont="1" applyFill="1" applyBorder="1" applyAlignment="1" applyProtection="1">
      <alignment horizontal="left" indent="1" shrinkToFit="1"/>
      <protection locked="0"/>
    </xf>
    <xf numFmtId="0" fontId="11" fillId="2" borderId="84" xfId="0" applyFont="1" applyFill="1" applyBorder="1" applyAlignment="1" applyProtection="1">
      <alignment horizontal="left" indent="1" shrinkToFit="1"/>
      <protection locked="0"/>
    </xf>
  </cellXfs>
  <cellStyles count="10">
    <cellStyle name="パーセント" xfId="6" builtinId="5"/>
    <cellStyle name="ハイパーリンク" xfId="4" builtinId="8"/>
    <cellStyle name="桁区切り" xfId="8" builtinId="6"/>
    <cellStyle name="桁区切り 2" xfId="5" xr:uid="{00000000-0005-0000-0000-000003000000}"/>
    <cellStyle name="桁区切り 3" xfId="7" xr:uid="{00000000-0005-0000-0000-000004000000}"/>
    <cellStyle name="通貨" xfId="1" builtinId="7"/>
    <cellStyle name="標準" xfId="0" builtinId="0"/>
    <cellStyle name="標準 2" xfId="2" xr:uid="{00000000-0005-0000-0000-000007000000}"/>
    <cellStyle name="標準 3" xfId="9" xr:uid="{58DA3BF8-4A60-493D-908C-945442C54610}"/>
    <cellStyle name="標準_10出来高用紙" xfId="3" xr:uid="{00000000-0005-0000-0000-000008000000}"/>
  </cellStyles>
  <dxfs count="108">
    <dxf>
      <numFmt numFmtId="13" formatCode="0%"/>
    </dxf>
    <dxf>
      <numFmt numFmtId="13" formatCode="0%"/>
    </dxf>
    <dxf>
      <font>
        <color theme="6" tint="-0.24994659260841701"/>
      </font>
      <fill>
        <patternFill>
          <bgColor theme="6" tint="0.79998168889431442"/>
        </patternFill>
      </fill>
    </dxf>
    <dxf>
      <font>
        <color theme="6" tint="-0.499984740745262"/>
      </font>
      <fill>
        <patternFill>
          <bgColor theme="6"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CCFFCC"/>
        </patternFill>
      </fill>
    </dxf>
    <dxf>
      <font>
        <color theme="0"/>
      </font>
    </dxf>
    <dxf>
      <fill>
        <patternFill>
          <bgColor rgb="FFCCFFCC"/>
        </patternFill>
      </fill>
    </dxf>
    <dxf>
      <font>
        <color theme="0"/>
      </font>
    </dxf>
    <dxf>
      <fill>
        <patternFill>
          <bgColor rgb="FFCCFFCC"/>
        </patternFill>
      </fill>
    </dxf>
    <dxf>
      <font>
        <color theme="0"/>
      </font>
    </dxf>
    <dxf>
      <fill>
        <patternFill>
          <bgColor rgb="FFCCFFCC"/>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13" formatCode="0%"/>
    </dxf>
    <dxf>
      <font>
        <color theme="0"/>
      </font>
    </dxf>
    <dxf>
      <numFmt numFmtId="13" formatCode="0%"/>
    </dxf>
    <dxf>
      <font>
        <color theme="0"/>
      </font>
    </dxf>
    <dxf>
      <numFmt numFmtId="13" formatCode="0%"/>
    </dxf>
    <dxf>
      <font>
        <color theme="0"/>
      </font>
    </dxf>
    <dxf>
      <numFmt numFmtId="13" formatCode="0%"/>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3"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CCFFCC"/>
      <color rgb="FFEBE7F1"/>
      <color rgb="FFF5E2FE"/>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17</xdr:col>
      <xdr:colOff>1</xdr:colOff>
      <xdr:row>19</xdr:row>
      <xdr:rowOff>10027</xdr:rowOff>
    </xdr:from>
    <xdr:to>
      <xdr:col>18</xdr:col>
      <xdr:colOff>421105</xdr:colOff>
      <xdr:row>25</xdr:row>
      <xdr:rowOff>238125</xdr:rowOff>
    </xdr:to>
    <xdr:cxnSp macro="">
      <xdr:nvCxnSpPr>
        <xdr:cNvPr id="2" name="直線コネクタ 1">
          <a:extLst>
            <a:ext uri="{FF2B5EF4-FFF2-40B4-BE49-F238E27FC236}">
              <a16:creationId xmlns:a16="http://schemas.microsoft.com/office/drawing/2014/main" id="{4463CA94-F4D9-482D-B548-60D7F3CD9F81}"/>
            </a:ext>
          </a:extLst>
        </xdr:cNvPr>
        <xdr:cNvCxnSpPr/>
      </xdr:nvCxnSpPr>
      <xdr:spPr>
        <a:xfrm flipH="1">
          <a:off x="4937761" y="3858127"/>
          <a:ext cx="581124" cy="1927358"/>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xdr:colOff>
      <xdr:row>18</xdr:row>
      <xdr:rowOff>245644</xdr:rowOff>
    </xdr:from>
    <xdr:to>
      <xdr:col>24</xdr:col>
      <xdr:colOff>421106</xdr:colOff>
      <xdr:row>25</xdr:row>
      <xdr:rowOff>238125</xdr:rowOff>
    </xdr:to>
    <xdr:cxnSp macro="">
      <xdr:nvCxnSpPr>
        <xdr:cNvPr id="3" name="直線コネクタ 2">
          <a:extLst>
            <a:ext uri="{FF2B5EF4-FFF2-40B4-BE49-F238E27FC236}">
              <a16:creationId xmlns:a16="http://schemas.microsoft.com/office/drawing/2014/main" id="{D8D8DE94-F974-4BC7-97D5-6511173F3CE3}"/>
            </a:ext>
          </a:extLst>
        </xdr:cNvPr>
        <xdr:cNvCxnSpPr/>
      </xdr:nvCxnSpPr>
      <xdr:spPr>
        <a:xfrm flipH="1">
          <a:off x="6675121" y="3849904"/>
          <a:ext cx="581125" cy="19355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18</xdr:row>
      <xdr:rowOff>245644</xdr:rowOff>
    </xdr:from>
    <xdr:to>
      <xdr:col>30</xdr:col>
      <xdr:colOff>421106</xdr:colOff>
      <xdr:row>25</xdr:row>
      <xdr:rowOff>238125</xdr:rowOff>
    </xdr:to>
    <xdr:cxnSp macro="">
      <xdr:nvCxnSpPr>
        <xdr:cNvPr id="4" name="直線コネクタ 3">
          <a:extLst>
            <a:ext uri="{FF2B5EF4-FFF2-40B4-BE49-F238E27FC236}">
              <a16:creationId xmlns:a16="http://schemas.microsoft.com/office/drawing/2014/main" id="{2F7E3512-A3DB-4B41-A6BC-4E68534D382D}"/>
            </a:ext>
          </a:extLst>
        </xdr:cNvPr>
        <xdr:cNvCxnSpPr/>
      </xdr:nvCxnSpPr>
      <xdr:spPr>
        <a:xfrm flipH="1">
          <a:off x="8412480" y="3849904"/>
          <a:ext cx="581126" cy="19355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xdr:colOff>
      <xdr:row>49</xdr:row>
      <xdr:rowOff>10027</xdr:rowOff>
    </xdr:from>
    <xdr:to>
      <xdr:col>18</xdr:col>
      <xdr:colOff>421105</xdr:colOff>
      <xdr:row>55</xdr:row>
      <xdr:rowOff>238125</xdr:rowOff>
    </xdr:to>
    <xdr:cxnSp macro="">
      <xdr:nvCxnSpPr>
        <xdr:cNvPr id="6" name="直線コネクタ 5">
          <a:extLst>
            <a:ext uri="{FF2B5EF4-FFF2-40B4-BE49-F238E27FC236}">
              <a16:creationId xmlns:a16="http://schemas.microsoft.com/office/drawing/2014/main" id="{BC12C5D6-83EE-46BA-A95C-4B646A6C6EA3}"/>
            </a:ext>
          </a:extLst>
        </xdr:cNvPr>
        <xdr:cNvCxnSpPr/>
      </xdr:nvCxnSpPr>
      <xdr:spPr>
        <a:xfrm flipH="1">
          <a:off x="4937761" y="10525627"/>
          <a:ext cx="581124" cy="1927358"/>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xdr:colOff>
      <xdr:row>48</xdr:row>
      <xdr:rowOff>245644</xdr:rowOff>
    </xdr:from>
    <xdr:to>
      <xdr:col>24</xdr:col>
      <xdr:colOff>421106</xdr:colOff>
      <xdr:row>55</xdr:row>
      <xdr:rowOff>238125</xdr:rowOff>
    </xdr:to>
    <xdr:cxnSp macro="">
      <xdr:nvCxnSpPr>
        <xdr:cNvPr id="7" name="直線コネクタ 6">
          <a:extLst>
            <a:ext uri="{FF2B5EF4-FFF2-40B4-BE49-F238E27FC236}">
              <a16:creationId xmlns:a16="http://schemas.microsoft.com/office/drawing/2014/main" id="{9996F2E7-CA36-49C7-8AB3-48C146F75587}"/>
            </a:ext>
          </a:extLst>
        </xdr:cNvPr>
        <xdr:cNvCxnSpPr/>
      </xdr:nvCxnSpPr>
      <xdr:spPr>
        <a:xfrm flipH="1">
          <a:off x="6675121" y="10517404"/>
          <a:ext cx="581125" cy="19355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48</xdr:row>
      <xdr:rowOff>245644</xdr:rowOff>
    </xdr:from>
    <xdr:to>
      <xdr:col>30</xdr:col>
      <xdr:colOff>421106</xdr:colOff>
      <xdr:row>55</xdr:row>
      <xdr:rowOff>238125</xdr:rowOff>
    </xdr:to>
    <xdr:cxnSp macro="">
      <xdr:nvCxnSpPr>
        <xdr:cNvPr id="8" name="直線コネクタ 7">
          <a:extLst>
            <a:ext uri="{FF2B5EF4-FFF2-40B4-BE49-F238E27FC236}">
              <a16:creationId xmlns:a16="http://schemas.microsoft.com/office/drawing/2014/main" id="{4D58C004-4582-48A7-9E11-02181FF0F256}"/>
            </a:ext>
          </a:extLst>
        </xdr:cNvPr>
        <xdr:cNvCxnSpPr/>
      </xdr:nvCxnSpPr>
      <xdr:spPr>
        <a:xfrm flipH="1">
          <a:off x="8412480" y="10517404"/>
          <a:ext cx="581126" cy="19355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xdr:colOff>
      <xdr:row>79</xdr:row>
      <xdr:rowOff>10027</xdr:rowOff>
    </xdr:from>
    <xdr:to>
      <xdr:col>18</xdr:col>
      <xdr:colOff>421105</xdr:colOff>
      <xdr:row>85</xdr:row>
      <xdr:rowOff>238125</xdr:rowOff>
    </xdr:to>
    <xdr:cxnSp macro="">
      <xdr:nvCxnSpPr>
        <xdr:cNvPr id="10" name="直線コネクタ 9">
          <a:extLst>
            <a:ext uri="{FF2B5EF4-FFF2-40B4-BE49-F238E27FC236}">
              <a16:creationId xmlns:a16="http://schemas.microsoft.com/office/drawing/2014/main" id="{AE548817-8B8A-48B5-9A41-C0F10FB62C60}"/>
            </a:ext>
          </a:extLst>
        </xdr:cNvPr>
        <xdr:cNvCxnSpPr/>
      </xdr:nvCxnSpPr>
      <xdr:spPr>
        <a:xfrm flipH="1">
          <a:off x="4937761" y="17193127"/>
          <a:ext cx="581124" cy="1927358"/>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xdr:colOff>
      <xdr:row>78</xdr:row>
      <xdr:rowOff>245644</xdr:rowOff>
    </xdr:from>
    <xdr:to>
      <xdr:col>24</xdr:col>
      <xdr:colOff>421106</xdr:colOff>
      <xdr:row>85</xdr:row>
      <xdr:rowOff>238125</xdr:rowOff>
    </xdr:to>
    <xdr:cxnSp macro="">
      <xdr:nvCxnSpPr>
        <xdr:cNvPr id="11" name="直線コネクタ 10">
          <a:extLst>
            <a:ext uri="{FF2B5EF4-FFF2-40B4-BE49-F238E27FC236}">
              <a16:creationId xmlns:a16="http://schemas.microsoft.com/office/drawing/2014/main" id="{57B2B849-AC52-47EC-8132-84F8ADE2D168}"/>
            </a:ext>
          </a:extLst>
        </xdr:cNvPr>
        <xdr:cNvCxnSpPr/>
      </xdr:nvCxnSpPr>
      <xdr:spPr>
        <a:xfrm flipH="1">
          <a:off x="6675121" y="17184904"/>
          <a:ext cx="581125" cy="19355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78</xdr:row>
      <xdr:rowOff>245644</xdr:rowOff>
    </xdr:from>
    <xdr:to>
      <xdr:col>30</xdr:col>
      <xdr:colOff>421106</xdr:colOff>
      <xdr:row>85</xdr:row>
      <xdr:rowOff>238125</xdr:rowOff>
    </xdr:to>
    <xdr:cxnSp macro="">
      <xdr:nvCxnSpPr>
        <xdr:cNvPr id="12" name="直線コネクタ 11">
          <a:extLst>
            <a:ext uri="{FF2B5EF4-FFF2-40B4-BE49-F238E27FC236}">
              <a16:creationId xmlns:a16="http://schemas.microsoft.com/office/drawing/2014/main" id="{D9CD3D8F-5E9B-44F2-BB96-E9B87DD5C3E6}"/>
            </a:ext>
          </a:extLst>
        </xdr:cNvPr>
        <xdr:cNvCxnSpPr/>
      </xdr:nvCxnSpPr>
      <xdr:spPr>
        <a:xfrm flipH="1">
          <a:off x="8412480" y="17184904"/>
          <a:ext cx="581126" cy="19355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xdr:colOff>
      <xdr:row>109</xdr:row>
      <xdr:rowOff>10027</xdr:rowOff>
    </xdr:from>
    <xdr:to>
      <xdr:col>18</xdr:col>
      <xdr:colOff>421105</xdr:colOff>
      <xdr:row>115</xdr:row>
      <xdr:rowOff>238125</xdr:rowOff>
    </xdr:to>
    <xdr:cxnSp macro="">
      <xdr:nvCxnSpPr>
        <xdr:cNvPr id="14" name="直線コネクタ 13">
          <a:extLst>
            <a:ext uri="{FF2B5EF4-FFF2-40B4-BE49-F238E27FC236}">
              <a16:creationId xmlns:a16="http://schemas.microsoft.com/office/drawing/2014/main" id="{D50CB754-81B6-453A-ACB5-65A24975AC9E}"/>
            </a:ext>
          </a:extLst>
        </xdr:cNvPr>
        <xdr:cNvCxnSpPr/>
      </xdr:nvCxnSpPr>
      <xdr:spPr>
        <a:xfrm flipH="1">
          <a:off x="4937761" y="23860627"/>
          <a:ext cx="581124" cy="1927358"/>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xdr:colOff>
      <xdr:row>108</xdr:row>
      <xdr:rowOff>245644</xdr:rowOff>
    </xdr:from>
    <xdr:to>
      <xdr:col>24</xdr:col>
      <xdr:colOff>421106</xdr:colOff>
      <xdr:row>115</xdr:row>
      <xdr:rowOff>238125</xdr:rowOff>
    </xdr:to>
    <xdr:cxnSp macro="">
      <xdr:nvCxnSpPr>
        <xdr:cNvPr id="15" name="直線コネクタ 14">
          <a:extLst>
            <a:ext uri="{FF2B5EF4-FFF2-40B4-BE49-F238E27FC236}">
              <a16:creationId xmlns:a16="http://schemas.microsoft.com/office/drawing/2014/main" id="{0A9A8EFD-EE56-4A8A-A942-D4F88FD78F1B}"/>
            </a:ext>
          </a:extLst>
        </xdr:cNvPr>
        <xdr:cNvCxnSpPr/>
      </xdr:nvCxnSpPr>
      <xdr:spPr>
        <a:xfrm flipH="1">
          <a:off x="6675121" y="23852404"/>
          <a:ext cx="581125" cy="19355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108</xdr:row>
      <xdr:rowOff>245644</xdr:rowOff>
    </xdr:from>
    <xdr:to>
      <xdr:col>30</xdr:col>
      <xdr:colOff>421106</xdr:colOff>
      <xdr:row>115</xdr:row>
      <xdr:rowOff>238125</xdr:rowOff>
    </xdr:to>
    <xdr:cxnSp macro="">
      <xdr:nvCxnSpPr>
        <xdr:cNvPr id="16" name="直線コネクタ 15">
          <a:extLst>
            <a:ext uri="{FF2B5EF4-FFF2-40B4-BE49-F238E27FC236}">
              <a16:creationId xmlns:a16="http://schemas.microsoft.com/office/drawing/2014/main" id="{4BFECFFC-563F-42F4-835D-2901FFAEC362}"/>
            </a:ext>
          </a:extLst>
        </xdr:cNvPr>
        <xdr:cNvCxnSpPr/>
      </xdr:nvCxnSpPr>
      <xdr:spPr>
        <a:xfrm flipH="1">
          <a:off x="8412480" y="23852404"/>
          <a:ext cx="581126" cy="19355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xdr:colOff>
      <xdr:row>49</xdr:row>
      <xdr:rowOff>10027</xdr:rowOff>
    </xdr:from>
    <xdr:to>
      <xdr:col>18</xdr:col>
      <xdr:colOff>421105</xdr:colOff>
      <xdr:row>55</xdr:row>
      <xdr:rowOff>238125</xdr:rowOff>
    </xdr:to>
    <xdr:cxnSp macro="">
      <xdr:nvCxnSpPr>
        <xdr:cNvPr id="18" name="直線コネクタ 17">
          <a:extLst>
            <a:ext uri="{FF2B5EF4-FFF2-40B4-BE49-F238E27FC236}">
              <a16:creationId xmlns:a16="http://schemas.microsoft.com/office/drawing/2014/main" id="{04ADCF0F-5F2E-4EEB-BAC9-B99382CE9D72}"/>
            </a:ext>
          </a:extLst>
        </xdr:cNvPr>
        <xdr:cNvCxnSpPr/>
      </xdr:nvCxnSpPr>
      <xdr:spPr>
        <a:xfrm flipH="1">
          <a:off x="4937761" y="10525627"/>
          <a:ext cx="581124" cy="1927358"/>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xdr:colOff>
      <xdr:row>48</xdr:row>
      <xdr:rowOff>245644</xdr:rowOff>
    </xdr:from>
    <xdr:to>
      <xdr:col>24</xdr:col>
      <xdr:colOff>421106</xdr:colOff>
      <xdr:row>55</xdr:row>
      <xdr:rowOff>238125</xdr:rowOff>
    </xdr:to>
    <xdr:cxnSp macro="">
      <xdr:nvCxnSpPr>
        <xdr:cNvPr id="19" name="直線コネクタ 18">
          <a:extLst>
            <a:ext uri="{FF2B5EF4-FFF2-40B4-BE49-F238E27FC236}">
              <a16:creationId xmlns:a16="http://schemas.microsoft.com/office/drawing/2014/main" id="{4C17B321-B67A-4033-A7C9-B8C9FF8EACC6}"/>
            </a:ext>
          </a:extLst>
        </xdr:cNvPr>
        <xdr:cNvCxnSpPr/>
      </xdr:nvCxnSpPr>
      <xdr:spPr>
        <a:xfrm flipH="1">
          <a:off x="6675121" y="10517404"/>
          <a:ext cx="581125" cy="19355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48</xdr:row>
      <xdr:rowOff>245644</xdr:rowOff>
    </xdr:from>
    <xdr:to>
      <xdr:col>30</xdr:col>
      <xdr:colOff>421106</xdr:colOff>
      <xdr:row>55</xdr:row>
      <xdr:rowOff>238125</xdr:rowOff>
    </xdr:to>
    <xdr:cxnSp macro="">
      <xdr:nvCxnSpPr>
        <xdr:cNvPr id="20" name="直線コネクタ 19">
          <a:extLst>
            <a:ext uri="{FF2B5EF4-FFF2-40B4-BE49-F238E27FC236}">
              <a16:creationId xmlns:a16="http://schemas.microsoft.com/office/drawing/2014/main" id="{6F8B7ECF-900C-46A5-87ED-E210FB7DB73E}"/>
            </a:ext>
          </a:extLst>
        </xdr:cNvPr>
        <xdr:cNvCxnSpPr/>
      </xdr:nvCxnSpPr>
      <xdr:spPr>
        <a:xfrm flipH="1">
          <a:off x="8412480" y="10517404"/>
          <a:ext cx="581126" cy="19355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xdr:colOff>
      <xdr:row>79</xdr:row>
      <xdr:rowOff>10027</xdr:rowOff>
    </xdr:from>
    <xdr:to>
      <xdr:col>18</xdr:col>
      <xdr:colOff>421105</xdr:colOff>
      <xdr:row>85</xdr:row>
      <xdr:rowOff>238125</xdr:rowOff>
    </xdr:to>
    <xdr:cxnSp macro="">
      <xdr:nvCxnSpPr>
        <xdr:cNvPr id="22" name="直線コネクタ 21">
          <a:extLst>
            <a:ext uri="{FF2B5EF4-FFF2-40B4-BE49-F238E27FC236}">
              <a16:creationId xmlns:a16="http://schemas.microsoft.com/office/drawing/2014/main" id="{CB7881FD-6A16-40A4-B6D0-09B6D80CB63E}"/>
            </a:ext>
          </a:extLst>
        </xdr:cNvPr>
        <xdr:cNvCxnSpPr/>
      </xdr:nvCxnSpPr>
      <xdr:spPr>
        <a:xfrm flipH="1">
          <a:off x="4937761" y="17193127"/>
          <a:ext cx="581124" cy="1927358"/>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xdr:colOff>
      <xdr:row>78</xdr:row>
      <xdr:rowOff>245644</xdr:rowOff>
    </xdr:from>
    <xdr:to>
      <xdr:col>24</xdr:col>
      <xdr:colOff>421106</xdr:colOff>
      <xdr:row>85</xdr:row>
      <xdr:rowOff>238125</xdr:rowOff>
    </xdr:to>
    <xdr:cxnSp macro="">
      <xdr:nvCxnSpPr>
        <xdr:cNvPr id="23" name="直線コネクタ 22">
          <a:extLst>
            <a:ext uri="{FF2B5EF4-FFF2-40B4-BE49-F238E27FC236}">
              <a16:creationId xmlns:a16="http://schemas.microsoft.com/office/drawing/2014/main" id="{50CEEB7B-8806-4DD9-BA37-E623DAF72FB2}"/>
            </a:ext>
          </a:extLst>
        </xdr:cNvPr>
        <xdr:cNvCxnSpPr/>
      </xdr:nvCxnSpPr>
      <xdr:spPr>
        <a:xfrm flipH="1">
          <a:off x="6675121" y="17184904"/>
          <a:ext cx="581125" cy="19355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78</xdr:row>
      <xdr:rowOff>245644</xdr:rowOff>
    </xdr:from>
    <xdr:to>
      <xdr:col>30</xdr:col>
      <xdr:colOff>421106</xdr:colOff>
      <xdr:row>85</xdr:row>
      <xdr:rowOff>238125</xdr:rowOff>
    </xdr:to>
    <xdr:cxnSp macro="">
      <xdr:nvCxnSpPr>
        <xdr:cNvPr id="24" name="直線コネクタ 23">
          <a:extLst>
            <a:ext uri="{FF2B5EF4-FFF2-40B4-BE49-F238E27FC236}">
              <a16:creationId xmlns:a16="http://schemas.microsoft.com/office/drawing/2014/main" id="{F2BFEA78-FF72-49BF-AA12-566C04E30E25}"/>
            </a:ext>
          </a:extLst>
        </xdr:cNvPr>
        <xdr:cNvCxnSpPr/>
      </xdr:nvCxnSpPr>
      <xdr:spPr>
        <a:xfrm flipH="1">
          <a:off x="8412480" y="17184904"/>
          <a:ext cx="581126" cy="19355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xdr:colOff>
      <xdr:row>109</xdr:row>
      <xdr:rowOff>10027</xdr:rowOff>
    </xdr:from>
    <xdr:to>
      <xdr:col>18</xdr:col>
      <xdr:colOff>421105</xdr:colOff>
      <xdr:row>115</xdr:row>
      <xdr:rowOff>238125</xdr:rowOff>
    </xdr:to>
    <xdr:cxnSp macro="">
      <xdr:nvCxnSpPr>
        <xdr:cNvPr id="26" name="直線コネクタ 25">
          <a:extLst>
            <a:ext uri="{FF2B5EF4-FFF2-40B4-BE49-F238E27FC236}">
              <a16:creationId xmlns:a16="http://schemas.microsoft.com/office/drawing/2014/main" id="{506B8154-FD39-4511-9796-BBAB22036DBF}"/>
            </a:ext>
          </a:extLst>
        </xdr:cNvPr>
        <xdr:cNvCxnSpPr/>
      </xdr:nvCxnSpPr>
      <xdr:spPr>
        <a:xfrm flipH="1">
          <a:off x="4937761" y="23860627"/>
          <a:ext cx="581124" cy="1927358"/>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xdr:colOff>
      <xdr:row>108</xdr:row>
      <xdr:rowOff>245644</xdr:rowOff>
    </xdr:from>
    <xdr:to>
      <xdr:col>24</xdr:col>
      <xdr:colOff>421106</xdr:colOff>
      <xdr:row>115</xdr:row>
      <xdr:rowOff>238125</xdr:rowOff>
    </xdr:to>
    <xdr:cxnSp macro="">
      <xdr:nvCxnSpPr>
        <xdr:cNvPr id="27" name="直線コネクタ 26">
          <a:extLst>
            <a:ext uri="{FF2B5EF4-FFF2-40B4-BE49-F238E27FC236}">
              <a16:creationId xmlns:a16="http://schemas.microsoft.com/office/drawing/2014/main" id="{8DF3A0E6-2D8C-477B-938E-9E6E554DB3B1}"/>
            </a:ext>
          </a:extLst>
        </xdr:cNvPr>
        <xdr:cNvCxnSpPr/>
      </xdr:nvCxnSpPr>
      <xdr:spPr>
        <a:xfrm flipH="1">
          <a:off x="6675121" y="23852404"/>
          <a:ext cx="581125" cy="19355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108</xdr:row>
      <xdr:rowOff>245644</xdr:rowOff>
    </xdr:from>
    <xdr:to>
      <xdr:col>30</xdr:col>
      <xdr:colOff>421106</xdr:colOff>
      <xdr:row>115</xdr:row>
      <xdr:rowOff>238125</xdr:rowOff>
    </xdr:to>
    <xdr:cxnSp macro="">
      <xdr:nvCxnSpPr>
        <xdr:cNvPr id="28" name="直線コネクタ 27">
          <a:extLst>
            <a:ext uri="{FF2B5EF4-FFF2-40B4-BE49-F238E27FC236}">
              <a16:creationId xmlns:a16="http://schemas.microsoft.com/office/drawing/2014/main" id="{53FDB8CB-A1FC-4A7F-B77F-AE16DE2B7596}"/>
            </a:ext>
          </a:extLst>
        </xdr:cNvPr>
        <xdr:cNvCxnSpPr/>
      </xdr:nvCxnSpPr>
      <xdr:spPr>
        <a:xfrm flipH="1">
          <a:off x="8412480" y="23852404"/>
          <a:ext cx="581126" cy="19355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xdr:colOff>
      <xdr:row>109</xdr:row>
      <xdr:rowOff>10027</xdr:rowOff>
    </xdr:from>
    <xdr:to>
      <xdr:col>18</xdr:col>
      <xdr:colOff>421105</xdr:colOff>
      <xdr:row>115</xdr:row>
      <xdr:rowOff>238125</xdr:rowOff>
    </xdr:to>
    <xdr:cxnSp macro="">
      <xdr:nvCxnSpPr>
        <xdr:cNvPr id="30" name="直線コネクタ 29">
          <a:extLst>
            <a:ext uri="{FF2B5EF4-FFF2-40B4-BE49-F238E27FC236}">
              <a16:creationId xmlns:a16="http://schemas.microsoft.com/office/drawing/2014/main" id="{A48E60AD-6C87-4C46-9730-070742EA969F}"/>
            </a:ext>
          </a:extLst>
        </xdr:cNvPr>
        <xdr:cNvCxnSpPr/>
      </xdr:nvCxnSpPr>
      <xdr:spPr>
        <a:xfrm flipH="1">
          <a:off x="4937761" y="23860627"/>
          <a:ext cx="581124" cy="1927358"/>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xdr:colOff>
      <xdr:row>108</xdr:row>
      <xdr:rowOff>245644</xdr:rowOff>
    </xdr:from>
    <xdr:to>
      <xdr:col>24</xdr:col>
      <xdr:colOff>421106</xdr:colOff>
      <xdr:row>115</xdr:row>
      <xdr:rowOff>238125</xdr:rowOff>
    </xdr:to>
    <xdr:cxnSp macro="">
      <xdr:nvCxnSpPr>
        <xdr:cNvPr id="31" name="直線コネクタ 30">
          <a:extLst>
            <a:ext uri="{FF2B5EF4-FFF2-40B4-BE49-F238E27FC236}">
              <a16:creationId xmlns:a16="http://schemas.microsoft.com/office/drawing/2014/main" id="{BBD7A0B6-1A66-4A90-A0FD-381BF87C60B3}"/>
            </a:ext>
          </a:extLst>
        </xdr:cNvPr>
        <xdr:cNvCxnSpPr/>
      </xdr:nvCxnSpPr>
      <xdr:spPr>
        <a:xfrm flipH="1">
          <a:off x="6675121" y="23852404"/>
          <a:ext cx="581125" cy="19355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108</xdr:row>
      <xdr:rowOff>245644</xdr:rowOff>
    </xdr:from>
    <xdr:to>
      <xdr:col>30</xdr:col>
      <xdr:colOff>421106</xdr:colOff>
      <xdr:row>115</xdr:row>
      <xdr:rowOff>238125</xdr:rowOff>
    </xdr:to>
    <xdr:cxnSp macro="">
      <xdr:nvCxnSpPr>
        <xdr:cNvPr id="32" name="直線コネクタ 31">
          <a:extLst>
            <a:ext uri="{FF2B5EF4-FFF2-40B4-BE49-F238E27FC236}">
              <a16:creationId xmlns:a16="http://schemas.microsoft.com/office/drawing/2014/main" id="{A7449332-4BC7-4022-A3AC-6CF545F233D4}"/>
            </a:ext>
          </a:extLst>
        </xdr:cNvPr>
        <xdr:cNvCxnSpPr/>
      </xdr:nvCxnSpPr>
      <xdr:spPr>
        <a:xfrm flipH="1">
          <a:off x="8412480" y="23852404"/>
          <a:ext cx="581126" cy="1935581"/>
        </a:xfrm>
        <a:prstGeom prst="line">
          <a:avLst/>
        </a:prstGeom>
        <a:ln w="317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276225</xdr:colOff>
      <xdr:row>4</xdr:row>
      <xdr:rowOff>66674</xdr:rowOff>
    </xdr:from>
    <xdr:to>
      <xdr:col>29</xdr:col>
      <xdr:colOff>278475</xdr:colOff>
      <xdr:row>5</xdr:row>
      <xdr:rowOff>145124</xdr:rowOff>
    </xdr:to>
    <xdr:sp macro="" textlink="">
      <xdr:nvSpPr>
        <xdr:cNvPr id="47" name="楕円 46">
          <a:extLst>
            <a:ext uri="{FF2B5EF4-FFF2-40B4-BE49-F238E27FC236}">
              <a16:creationId xmlns:a16="http://schemas.microsoft.com/office/drawing/2014/main" id="{DE74A5BB-B0B5-8D19-F5A5-61797B6452E6}"/>
            </a:ext>
          </a:extLst>
        </xdr:cNvPr>
        <xdr:cNvSpPr/>
      </xdr:nvSpPr>
      <xdr:spPr>
        <a:xfrm>
          <a:off x="8296275" y="828674"/>
          <a:ext cx="288000" cy="288000"/>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正</a:t>
          </a:r>
        </a:p>
      </xdr:txBody>
    </xdr:sp>
    <xdr:clientData/>
  </xdr:twoCellAnchor>
  <xdr:twoCellAnchor>
    <xdr:from>
      <xdr:col>29</xdr:col>
      <xdr:colOff>0</xdr:colOff>
      <xdr:row>34</xdr:row>
      <xdr:rowOff>85725</xdr:rowOff>
    </xdr:from>
    <xdr:to>
      <xdr:col>30</xdr:col>
      <xdr:colOff>2250</xdr:colOff>
      <xdr:row>35</xdr:row>
      <xdr:rowOff>164175</xdr:rowOff>
    </xdr:to>
    <xdr:sp macro="" textlink="">
      <xdr:nvSpPr>
        <xdr:cNvPr id="49" name="楕円 48">
          <a:extLst>
            <a:ext uri="{FF2B5EF4-FFF2-40B4-BE49-F238E27FC236}">
              <a16:creationId xmlns:a16="http://schemas.microsoft.com/office/drawing/2014/main" id="{9555441C-ED97-4090-8AF4-ECA8722E7DD7}"/>
            </a:ext>
          </a:extLst>
        </xdr:cNvPr>
        <xdr:cNvSpPr/>
      </xdr:nvSpPr>
      <xdr:spPr>
        <a:xfrm>
          <a:off x="8305800" y="7610475"/>
          <a:ext cx="288000" cy="288000"/>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副</a:t>
          </a:r>
        </a:p>
      </xdr:txBody>
    </xdr:sp>
    <xdr:clientData/>
  </xdr:twoCellAnchor>
  <xdr:twoCellAnchor>
    <xdr:from>
      <xdr:col>29</xdr:col>
      <xdr:colOff>0</xdr:colOff>
      <xdr:row>64</xdr:row>
      <xdr:rowOff>95250</xdr:rowOff>
    </xdr:from>
    <xdr:to>
      <xdr:col>30</xdr:col>
      <xdr:colOff>2250</xdr:colOff>
      <xdr:row>65</xdr:row>
      <xdr:rowOff>173700</xdr:rowOff>
    </xdr:to>
    <xdr:sp macro="" textlink="">
      <xdr:nvSpPr>
        <xdr:cNvPr id="50" name="楕円 49">
          <a:extLst>
            <a:ext uri="{FF2B5EF4-FFF2-40B4-BE49-F238E27FC236}">
              <a16:creationId xmlns:a16="http://schemas.microsoft.com/office/drawing/2014/main" id="{80A8EDBC-1760-4A3D-8C58-8717CFFE0647}"/>
            </a:ext>
          </a:extLst>
        </xdr:cNvPr>
        <xdr:cNvSpPr/>
      </xdr:nvSpPr>
      <xdr:spPr>
        <a:xfrm>
          <a:off x="8305800" y="14382750"/>
          <a:ext cx="288000" cy="288000"/>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部</a:t>
          </a:r>
        </a:p>
      </xdr:txBody>
    </xdr:sp>
    <xdr:clientData/>
  </xdr:twoCellAnchor>
  <xdr:twoCellAnchor>
    <xdr:from>
      <xdr:col>29</xdr:col>
      <xdr:colOff>0</xdr:colOff>
      <xdr:row>94</xdr:row>
      <xdr:rowOff>85725</xdr:rowOff>
    </xdr:from>
    <xdr:to>
      <xdr:col>30</xdr:col>
      <xdr:colOff>2250</xdr:colOff>
      <xdr:row>95</xdr:row>
      <xdr:rowOff>164175</xdr:rowOff>
    </xdr:to>
    <xdr:sp macro="" textlink="">
      <xdr:nvSpPr>
        <xdr:cNvPr id="52" name="楕円 51">
          <a:extLst>
            <a:ext uri="{FF2B5EF4-FFF2-40B4-BE49-F238E27FC236}">
              <a16:creationId xmlns:a16="http://schemas.microsoft.com/office/drawing/2014/main" id="{CAE357D5-758D-4362-AF1F-97BACF08D180}"/>
            </a:ext>
          </a:extLst>
        </xdr:cNvPr>
        <xdr:cNvSpPr/>
      </xdr:nvSpPr>
      <xdr:spPr>
        <a:xfrm>
          <a:off x="8305800" y="21135975"/>
          <a:ext cx="288000" cy="288000"/>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控</a:t>
          </a:r>
        </a:p>
      </xdr:txBody>
    </xdr:sp>
    <xdr:clientData/>
  </xdr:twoCellAnchor>
  <xdr:twoCellAnchor>
    <xdr:from>
      <xdr:col>30</xdr:col>
      <xdr:colOff>142875</xdr:colOff>
      <xdr:row>11</xdr:row>
      <xdr:rowOff>38100</xdr:rowOff>
    </xdr:from>
    <xdr:to>
      <xdr:col>30</xdr:col>
      <xdr:colOff>250875</xdr:colOff>
      <xdr:row>11</xdr:row>
      <xdr:rowOff>146100</xdr:rowOff>
    </xdr:to>
    <xdr:sp macro="" textlink="">
      <xdr:nvSpPr>
        <xdr:cNvPr id="53" name="楕円 52">
          <a:extLst>
            <a:ext uri="{FF2B5EF4-FFF2-40B4-BE49-F238E27FC236}">
              <a16:creationId xmlns:a16="http://schemas.microsoft.com/office/drawing/2014/main" id="{59D7BF39-9EC7-43E7-B8F0-1E454A5F98E5}"/>
            </a:ext>
          </a:extLst>
        </xdr:cNvPr>
        <xdr:cNvSpPr/>
      </xdr:nvSpPr>
      <xdr:spPr>
        <a:xfrm>
          <a:off x="8734425" y="2266950"/>
          <a:ext cx="108000" cy="108000"/>
        </a:xfrm>
        <a:prstGeom prst="ellipse">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chemeClr val="tx1"/>
              </a:solidFill>
            </a:rPr>
            <a:t>印</a:t>
          </a:r>
        </a:p>
      </xdr:txBody>
    </xdr:sp>
    <xdr:clientData/>
  </xdr:twoCellAnchor>
  <mc:AlternateContent xmlns:mc="http://schemas.openxmlformats.org/markup-compatibility/2006">
    <mc:Choice xmlns:a14="http://schemas.microsoft.com/office/drawing/2010/main" Requires="a14">
      <xdr:twoCellAnchor editAs="oneCell">
        <xdr:from>
          <xdr:col>24</xdr:col>
          <xdr:colOff>175260</xdr:colOff>
          <xdr:row>27</xdr:row>
          <xdr:rowOff>38100</xdr:rowOff>
        </xdr:from>
        <xdr:to>
          <xdr:col>30</xdr:col>
          <xdr:colOff>106680</xdr:colOff>
          <xdr:row>32</xdr:row>
          <xdr:rowOff>190500</xdr:rowOff>
        </xdr:to>
        <xdr:pic>
          <xdr:nvPicPr>
            <xdr:cNvPr id="25" name="図 24">
              <a:extLst>
                <a:ext uri="{FF2B5EF4-FFF2-40B4-BE49-F238E27FC236}">
                  <a16:creationId xmlns:a16="http://schemas.microsoft.com/office/drawing/2014/main" id="{19E4AD95-FA4D-1ED0-97B9-4D853D2FE033}"/>
                </a:ext>
              </a:extLst>
            </xdr:cNvPr>
            <xdr:cNvPicPr>
              <a:picLocks noChangeAspect="1" noChangeArrowheads="1"/>
              <a:extLst>
                <a:ext uri="{84589F7E-364E-4C9E-8A38-B11213B215E9}">
                  <a14:cameraTool cellRange="$HZ$125:$IC$128" spid="_x0000_s17589"/>
                </a:ext>
              </a:extLst>
            </xdr:cNvPicPr>
          </xdr:nvPicPr>
          <xdr:blipFill>
            <a:blip xmlns:r="http://schemas.openxmlformats.org/officeDocument/2006/relationships" r:embed="rId1"/>
            <a:srcRect/>
            <a:stretch>
              <a:fillRect/>
            </a:stretch>
          </xdr:blipFill>
          <xdr:spPr bwMode="auto">
            <a:xfrm>
              <a:off x="7673340" y="6195060"/>
              <a:ext cx="1805940" cy="1181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A826F-1173-4E96-98E6-67B1E24F6082}">
  <dimension ref="A1:IH132"/>
  <sheetViews>
    <sheetView showGridLines="0" showZeros="0" tabSelected="1" zoomScaleNormal="100" zoomScaleSheetLayoutView="100" workbookViewId="0">
      <pane xSplit="32" ySplit="3" topLeftCell="AG4" activePane="bottomRight" state="frozen"/>
      <selection pane="topRight" activeCell="AG1" sqref="AG1"/>
      <selection pane="bottomLeft" activeCell="A4" sqref="A4"/>
      <selection pane="bottomRight" activeCell="F2" sqref="F2"/>
    </sheetView>
  </sheetViews>
  <sheetFormatPr defaultColWidth="4.5" defaultRowHeight="9" customHeight="1"/>
  <cols>
    <col min="1" max="233" width="4.5" style="24"/>
    <col min="234" max="243" width="6.5" style="24" customWidth="1"/>
    <col min="244" max="16384" width="4.5" style="24"/>
  </cols>
  <sheetData>
    <row r="1" spans="1:232" ht="15" customHeight="1">
      <c r="N1" s="204" t="s">
        <v>110</v>
      </c>
      <c r="O1" s="204"/>
      <c r="P1" s="204"/>
      <c r="Q1" s="204"/>
      <c r="S1" s="204" t="s">
        <v>31</v>
      </c>
      <c r="T1" s="204"/>
      <c r="U1" s="204"/>
      <c r="W1" s="281" t="s">
        <v>108</v>
      </c>
      <c r="X1" s="281"/>
      <c r="Y1" s="281"/>
      <c r="Z1" s="281"/>
      <c r="AA1" s="25"/>
      <c r="AB1" s="281" t="s">
        <v>109</v>
      </c>
      <c r="AC1" s="281"/>
      <c r="AD1" s="281"/>
      <c r="AE1" s="281"/>
      <c r="AF1" s="25"/>
      <c r="AG1" s="281" t="s">
        <v>118</v>
      </c>
      <c r="AH1" s="281"/>
      <c r="AI1" s="281"/>
      <c r="AJ1" s="281"/>
      <c r="AK1" s="25"/>
      <c r="AN1" s="204" t="s">
        <v>134</v>
      </c>
      <c r="AO1" s="204"/>
      <c r="AP1" s="204"/>
      <c r="AQ1" s="204"/>
      <c r="AR1" s="204"/>
      <c r="AS1" s="204"/>
      <c r="AT1" s="204"/>
      <c r="AU1" s="204"/>
      <c r="AV1" s="204"/>
    </row>
    <row r="2" spans="1:232" ht="15" customHeight="1">
      <c r="B2" s="24" t="s">
        <v>103</v>
      </c>
      <c r="C2" s="282">
        <v>2025</v>
      </c>
      <c r="D2" s="282"/>
      <c r="E2" s="24" t="s">
        <v>104</v>
      </c>
      <c r="F2" s="26">
        <v>7</v>
      </c>
      <c r="G2" s="24" t="s">
        <v>105</v>
      </c>
      <c r="H2" s="27">
        <v>20</v>
      </c>
      <c r="I2" s="24" t="s">
        <v>106</v>
      </c>
      <c r="J2" s="283" t="s">
        <v>107</v>
      </c>
      <c r="K2" s="283"/>
      <c r="L2" s="283"/>
      <c r="N2" s="284" t="s">
        <v>121</v>
      </c>
      <c r="O2" s="284"/>
      <c r="P2" s="284"/>
      <c r="Q2" s="284"/>
      <c r="S2" s="285">
        <v>0.1</v>
      </c>
      <c r="T2" s="285"/>
      <c r="U2" s="285"/>
      <c r="W2" s="284" t="s">
        <v>111</v>
      </c>
      <c r="X2" s="284"/>
      <c r="Y2" s="284"/>
      <c r="Z2" s="284"/>
      <c r="AA2" s="25"/>
      <c r="AB2" s="284" t="s">
        <v>111</v>
      </c>
      <c r="AC2" s="284"/>
      <c r="AD2" s="284"/>
      <c r="AE2" s="284"/>
      <c r="AF2" s="25"/>
      <c r="AG2" s="284" t="s">
        <v>153</v>
      </c>
      <c r="AH2" s="284"/>
      <c r="AI2" s="284"/>
      <c r="AJ2" s="284"/>
      <c r="AK2" s="25"/>
      <c r="AN2" s="289"/>
      <c r="AO2" s="289"/>
      <c r="AP2" s="289"/>
      <c r="AQ2" s="289"/>
      <c r="AR2" s="289"/>
      <c r="AS2" s="289"/>
      <c r="AT2" s="289"/>
    </row>
    <row r="3" spans="1:232" ht="15" customHeight="1">
      <c r="N3" s="284"/>
      <c r="O3" s="284"/>
      <c r="P3" s="284"/>
      <c r="Q3" s="284"/>
      <c r="S3" s="285"/>
      <c r="T3" s="285"/>
      <c r="U3" s="285"/>
      <c r="W3" s="284"/>
      <c r="X3" s="284"/>
      <c r="Y3" s="284"/>
      <c r="Z3" s="284"/>
      <c r="AA3" s="25"/>
      <c r="AB3" s="284"/>
      <c r="AC3" s="284"/>
      <c r="AD3" s="284"/>
      <c r="AE3" s="284"/>
      <c r="AF3" s="25"/>
      <c r="AG3" s="284"/>
      <c r="AH3" s="284"/>
      <c r="AI3" s="284"/>
      <c r="AJ3" s="284"/>
      <c r="AK3" s="25"/>
      <c r="AN3" s="289"/>
      <c r="AO3" s="289"/>
      <c r="AP3" s="289"/>
      <c r="AQ3" s="289"/>
      <c r="AR3" s="289"/>
      <c r="AS3" s="289"/>
      <c r="AT3" s="289"/>
    </row>
    <row r="4" spans="1:232" ht="15" customHeight="1"/>
    <row r="5" spans="1:232" s="22" customFormat="1" ht="16.149999999999999" customHeight="1">
      <c r="A5" s="28"/>
      <c r="B5" s="219">
        <f>VALUE(C2&amp;E2&amp;F2&amp;G2&amp;H2&amp;I2)</f>
        <v>45858</v>
      </c>
      <c r="C5" s="219"/>
      <c r="D5" s="219"/>
      <c r="E5" s="219"/>
      <c r="F5" s="219"/>
      <c r="G5" s="219"/>
      <c r="H5" s="219"/>
      <c r="AF5" s="119"/>
      <c r="AG5" s="119"/>
      <c r="AH5" s="288" t="s">
        <v>122</v>
      </c>
      <c r="AI5" s="288"/>
      <c r="AJ5" s="288"/>
      <c r="AK5" s="288"/>
      <c r="AL5" s="288"/>
      <c r="AM5" s="288"/>
      <c r="AN5" s="288"/>
      <c r="AO5" s="288"/>
      <c r="AP5" s="288"/>
      <c r="AQ5" s="288"/>
      <c r="AR5" s="288"/>
      <c r="AS5" s="288"/>
      <c r="AT5" s="288"/>
      <c r="AU5" s="288"/>
      <c r="AV5" s="288"/>
      <c r="AW5" s="288"/>
      <c r="AX5" s="288"/>
    </row>
    <row r="6" spans="1:232" ht="16.149999999999999" customHeight="1">
      <c r="B6" s="213">
        <f>B5</f>
        <v>45858</v>
      </c>
      <c r="C6" s="213"/>
      <c r="D6" s="213"/>
      <c r="E6" s="213"/>
      <c r="F6" s="213"/>
      <c r="G6" s="213"/>
      <c r="H6" s="213"/>
      <c r="I6" s="30"/>
      <c r="J6" s="30"/>
      <c r="K6" s="30"/>
      <c r="L6" s="30"/>
      <c r="M6" s="30"/>
      <c r="N6" s="30"/>
      <c r="O6" s="30"/>
      <c r="P6" s="30"/>
      <c r="Q6" s="30"/>
      <c r="R6" s="30"/>
      <c r="S6" s="30"/>
      <c r="T6" s="30"/>
      <c r="U6" s="30"/>
      <c r="V6" s="30"/>
      <c r="W6" s="30"/>
      <c r="X6" s="30"/>
      <c r="Y6" s="30"/>
      <c r="Z6" s="22"/>
      <c r="AH6" s="287" t="s">
        <v>123</v>
      </c>
      <c r="AI6" s="287"/>
      <c r="AJ6" s="287"/>
      <c r="AK6" s="287"/>
      <c r="AL6" s="287"/>
      <c r="AM6" s="287"/>
      <c r="AN6" s="287"/>
      <c r="AO6" s="287"/>
      <c r="AP6" s="287"/>
      <c r="AQ6" s="287"/>
      <c r="AR6" s="287"/>
      <c r="AS6" s="287"/>
      <c r="AT6" s="287"/>
      <c r="AU6" s="287"/>
      <c r="AV6" s="287"/>
      <c r="AW6" s="287"/>
      <c r="AX6" s="287"/>
    </row>
    <row r="7" spans="1:232" ht="22.9" customHeight="1">
      <c r="B7" s="22"/>
      <c r="C7" s="22"/>
      <c r="D7" s="22"/>
      <c r="E7" s="22"/>
      <c r="F7" s="22"/>
      <c r="G7" s="22"/>
      <c r="H7" s="31"/>
      <c r="I7" s="31"/>
      <c r="L7" s="214" t="s">
        <v>16</v>
      </c>
      <c r="M7" s="214"/>
      <c r="N7" s="214"/>
      <c r="O7" s="214"/>
      <c r="P7" s="214"/>
      <c r="Q7" s="214"/>
      <c r="R7" s="214"/>
      <c r="S7" s="215" t="str">
        <f>IF(K27=U27,"(第全回)",IF(AA27&lt;K27,CONCATENATE("（第",COUNTIF(税抜き,"&gt;0")+1,"回）"),"(最終出来高)"))</f>
        <v>(第全回)</v>
      </c>
      <c r="T7" s="215"/>
      <c r="U7" s="215"/>
      <c r="V7" s="215"/>
      <c r="Z7" s="22"/>
      <c r="AC7" s="216" t="str">
        <f>AG2</f>
        <v>建築部</v>
      </c>
      <c r="AD7" s="216"/>
      <c r="AE7" s="216"/>
      <c r="AH7" s="287" t="s">
        <v>124</v>
      </c>
      <c r="AI7" s="287"/>
      <c r="AJ7" s="287"/>
      <c r="AK7" s="287"/>
      <c r="AL7" s="287"/>
      <c r="AM7" s="287"/>
      <c r="AN7" s="287"/>
      <c r="AO7" s="287"/>
      <c r="AP7" s="287"/>
      <c r="AQ7" s="287"/>
      <c r="AR7" s="287"/>
      <c r="AS7" s="287"/>
      <c r="AT7" s="287"/>
      <c r="AU7" s="287"/>
      <c r="AV7" s="287"/>
      <c r="AW7" s="287"/>
      <c r="AX7" s="287"/>
    </row>
    <row r="8" spans="1:232" ht="16.149999999999999" customHeight="1">
      <c r="B8" s="22"/>
      <c r="C8" s="22"/>
      <c r="D8" s="22"/>
      <c r="E8" s="22"/>
      <c r="F8" s="22"/>
      <c r="G8" s="22"/>
      <c r="H8" s="31"/>
      <c r="I8" s="22"/>
      <c r="J8" s="32"/>
      <c r="M8" s="33" t="s">
        <v>100</v>
      </c>
      <c r="N8" s="217">
        <f>EDATE(B5,-1)+1</f>
        <v>45829</v>
      </c>
      <c r="O8" s="217"/>
      <c r="P8" s="217"/>
      <c r="Q8" s="34" t="s">
        <v>98</v>
      </c>
      <c r="R8" s="217">
        <f>B5</f>
        <v>45858</v>
      </c>
      <c r="S8" s="217"/>
      <c r="T8" s="217"/>
      <c r="U8" s="35" t="s">
        <v>99</v>
      </c>
      <c r="Z8" s="22"/>
      <c r="AA8" s="113" t="s">
        <v>23</v>
      </c>
      <c r="AB8" s="113"/>
      <c r="AC8" s="218" t="str">
        <f>IF(担当者="○○ ○○","",担当者)</f>
        <v/>
      </c>
      <c r="AD8" s="218"/>
      <c r="AE8" s="218"/>
      <c r="AH8" s="287" t="s">
        <v>126</v>
      </c>
      <c r="AI8" s="287"/>
      <c r="AJ8" s="287"/>
      <c r="AK8" s="287"/>
      <c r="AL8" s="287"/>
      <c r="AM8" s="287"/>
      <c r="AN8" s="287"/>
      <c r="AO8" s="287"/>
      <c r="AP8" s="287"/>
      <c r="AQ8" s="287"/>
      <c r="AR8" s="287"/>
      <c r="AS8" s="287"/>
      <c r="AT8" s="287"/>
      <c r="AU8" s="287"/>
      <c r="AV8" s="287"/>
      <c r="AW8" s="287"/>
      <c r="AX8" s="287"/>
    </row>
    <row r="9" spans="1:232" ht="22.9" customHeight="1">
      <c r="B9" s="203" t="s">
        <v>17</v>
      </c>
      <c r="C9" s="203"/>
      <c r="D9" s="203"/>
      <c r="E9" s="203"/>
      <c r="F9" s="203"/>
      <c r="G9" s="203"/>
      <c r="H9" s="37" t="s">
        <v>15</v>
      </c>
      <c r="I9" s="22"/>
      <c r="J9" s="22"/>
      <c r="U9" s="204"/>
      <c r="V9" s="204"/>
      <c r="W9" s="205">
        <f>会社情報!C7</f>
        <v>0</v>
      </c>
      <c r="X9" s="205"/>
      <c r="Y9" s="205"/>
      <c r="Z9" s="205"/>
      <c r="AA9" s="205"/>
      <c r="AB9" s="205"/>
      <c r="AC9" s="205"/>
      <c r="AD9" s="205"/>
      <c r="AE9" s="205"/>
      <c r="AH9" s="286"/>
      <c r="AI9" s="286"/>
      <c r="AJ9" s="286"/>
      <c r="AK9" s="286"/>
      <c r="AL9" s="286"/>
      <c r="AM9" s="286"/>
      <c r="AN9" s="286"/>
      <c r="AO9" s="286"/>
      <c r="AP9" s="286"/>
      <c r="AQ9" s="286"/>
      <c r="AR9" s="286"/>
      <c r="AS9" s="286"/>
      <c r="AT9" s="286"/>
      <c r="AU9" s="286"/>
      <c r="AV9" s="286"/>
      <c r="AW9" s="286"/>
      <c r="AX9" s="286"/>
    </row>
    <row r="10" spans="1:232" ht="16.149999999999999" customHeight="1">
      <c r="B10" s="203" t="s">
        <v>18</v>
      </c>
      <c r="C10" s="203"/>
      <c r="D10" s="203"/>
      <c r="E10" s="206">
        <f>IF(請負税込=今回税込,今回税込,IF(累計税込&lt;請負税込,今回税込-X27,今回税込+R27))</f>
        <v>0</v>
      </c>
      <c r="F10" s="206"/>
      <c r="G10" s="206"/>
      <c r="H10" s="206"/>
      <c r="I10" s="206"/>
      <c r="J10" s="203" t="s">
        <v>19</v>
      </c>
      <c r="K10" s="22"/>
      <c r="L10" s="22"/>
      <c r="M10" s="22"/>
      <c r="N10" s="22"/>
      <c r="O10" s="22"/>
      <c r="P10" s="22"/>
      <c r="Q10" s="22"/>
      <c r="U10" s="186" t="s">
        <v>11</v>
      </c>
      <c r="V10" s="186"/>
      <c r="W10" s="208">
        <f>会社情報!F7</f>
        <v>0</v>
      </c>
      <c r="X10" s="208"/>
      <c r="Y10" s="208"/>
      <c r="Z10" s="208"/>
      <c r="AA10" s="208"/>
      <c r="AB10" s="208"/>
      <c r="AC10" s="208"/>
      <c r="AD10" s="208"/>
      <c r="AE10" s="208"/>
    </row>
    <row r="11" spans="1:232" ht="16.149999999999999" customHeight="1">
      <c r="B11" s="210"/>
      <c r="C11" s="210"/>
      <c r="D11" s="210"/>
      <c r="E11" s="207"/>
      <c r="F11" s="207"/>
      <c r="G11" s="207"/>
      <c r="H11" s="207"/>
      <c r="I11" s="207"/>
      <c r="J11" s="210"/>
      <c r="L11" s="209" t="str">
        <f>IF(AA27=K27,"(最終保留金",)</f>
        <v>(最終保留金</v>
      </c>
      <c r="M11" s="209"/>
      <c r="N11" s="209"/>
      <c r="O11" s="201">
        <f>IF(累計税込=請負税込,AD27," ")</f>
        <v>0</v>
      </c>
      <c r="P11" s="201"/>
      <c r="Q11" s="201"/>
      <c r="R11" s="24" t="str">
        <f>IF(L11=0,"",")")</f>
        <v>)</v>
      </c>
      <c r="U11" s="186" t="s">
        <v>12</v>
      </c>
      <c r="V11" s="186"/>
      <c r="W11" s="199">
        <f>会社情報!C5</f>
        <v>0</v>
      </c>
      <c r="X11" s="199"/>
      <c r="Y11" s="199"/>
      <c r="Z11" s="199"/>
      <c r="AA11" s="199"/>
      <c r="AB11" s="199"/>
      <c r="AC11" s="199"/>
      <c r="AD11" s="199"/>
      <c r="AE11" s="199"/>
      <c r="AG11" s="290" t="s">
        <v>125</v>
      </c>
      <c r="AH11" s="290"/>
      <c r="AI11" s="290"/>
      <c r="AJ11" s="290"/>
      <c r="AK11" s="290"/>
      <c r="AL11" s="290"/>
      <c r="AM11" s="290"/>
      <c r="AN11" s="290"/>
      <c r="AO11" s="290"/>
      <c r="AP11" s="290"/>
      <c r="AQ11" s="290"/>
      <c r="AR11" s="290"/>
      <c r="AS11" s="290"/>
      <c r="AT11" s="290"/>
      <c r="AU11" s="290"/>
      <c r="AV11" s="290"/>
    </row>
    <row r="12" spans="1:232" ht="16.149999999999999" customHeight="1">
      <c r="B12" s="211"/>
      <c r="C12" s="211"/>
      <c r="D12" s="280">
        <f>IF(請負税抜=累計税抜,請負税-SUM(請求税),一金-ROUND(一金/(1+税率),0))</f>
        <v>0</v>
      </c>
      <c r="E12" s="280"/>
      <c r="F12" s="280"/>
      <c r="G12" s="280"/>
      <c r="H12" s="280"/>
      <c r="I12" s="280"/>
      <c r="J12" s="280"/>
      <c r="K12" s="280"/>
      <c r="L12" s="200">
        <f>IF(B32=0,,"（法定外保険")</f>
        <v>0</v>
      </c>
      <c r="M12" s="200"/>
      <c r="N12" s="200"/>
      <c r="O12" s="201">
        <f>B32</f>
        <v>0</v>
      </c>
      <c r="P12" s="201"/>
      <c r="Q12" s="201"/>
      <c r="R12" s="39">
        <f>IF(B32=0,,")")</f>
        <v>0</v>
      </c>
      <c r="U12" s="186" t="s">
        <v>13</v>
      </c>
      <c r="V12" s="186"/>
      <c r="W12" s="202">
        <f>会社情報!C6</f>
        <v>0</v>
      </c>
      <c r="X12" s="202"/>
      <c r="Y12" s="202"/>
      <c r="Z12" s="202"/>
      <c r="AA12" s="202"/>
      <c r="AB12" s="202"/>
      <c r="AC12" s="202"/>
      <c r="AD12" s="202"/>
      <c r="AE12" s="202"/>
      <c r="AG12" s="290"/>
      <c r="AH12" s="290"/>
      <c r="AI12" s="290"/>
      <c r="AJ12" s="290"/>
      <c r="AK12" s="290"/>
      <c r="AL12" s="290"/>
      <c r="AM12" s="290"/>
      <c r="AN12" s="290"/>
      <c r="AO12" s="290"/>
      <c r="AP12" s="290"/>
      <c r="AQ12" s="290"/>
      <c r="AR12" s="290"/>
      <c r="AS12" s="290"/>
      <c r="AT12" s="290"/>
      <c r="AU12" s="290"/>
      <c r="AV12" s="290"/>
    </row>
    <row r="13" spans="1:232" ht="16.149999999999999" customHeight="1" thickBot="1">
      <c r="B13" s="183" t="s">
        <v>138</v>
      </c>
      <c r="C13" s="183"/>
      <c r="D13" s="183"/>
      <c r="E13" s="279"/>
      <c r="F13" s="279"/>
      <c r="G13" s="279"/>
      <c r="H13" s="279"/>
      <c r="I13" s="40"/>
      <c r="J13" s="40"/>
      <c r="K13" s="41"/>
      <c r="L13" s="41"/>
      <c r="M13" s="41"/>
      <c r="N13" s="41"/>
      <c r="O13" s="41"/>
      <c r="P13" s="22"/>
      <c r="Q13" s="22"/>
      <c r="U13" s="186" t="s">
        <v>39</v>
      </c>
      <c r="V13" s="186"/>
      <c r="W13" s="189">
        <f>会社情報!F10</f>
        <v>0</v>
      </c>
      <c r="X13" s="189"/>
      <c r="Y13" s="189"/>
      <c r="Z13" s="186" t="s">
        <v>38</v>
      </c>
      <c r="AA13" s="186"/>
      <c r="AB13" s="190">
        <f>会社情報!I10</f>
        <v>0</v>
      </c>
      <c r="AC13" s="190"/>
      <c r="AD13" s="190"/>
      <c r="AE13" s="41"/>
      <c r="AG13" s="291"/>
      <c r="AH13" s="291"/>
      <c r="AI13" s="291"/>
      <c r="AJ13" s="291"/>
      <c r="AK13" s="291"/>
      <c r="AL13" s="291"/>
      <c r="AM13" s="291"/>
      <c r="AN13" s="291"/>
      <c r="AO13" s="291"/>
      <c r="AP13" s="291"/>
      <c r="AQ13" s="291"/>
      <c r="AR13" s="291"/>
      <c r="AS13" s="291"/>
      <c r="AT13" s="291"/>
      <c r="AU13" s="291"/>
      <c r="AV13" s="291"/>
    </row>
    <row r="14" spans="1:232" ht="16.149999999999999" customHeight="1">
      <c r="B14" s="182" t="s">
        <v>41</v>
      </c>
      <c r="C14" s="182"/>
      <c r="D14" s="182"/>
      <c r="E14" s="275"/>
      <c r="F14" s="275"/>
      <c r="G14" s="275"/>
      <c r="H14" s="275"/>
      <c r="I14" s="275"/>
      <c r="J14" s="275"/>
      <c r="K14" s="275"/>
      <c r="L14" s="275"/>
      <c r="M14" s="275"/>
      <c r="N14" s="275"/>
      <c r="O14" s="275"/>
      <c r="P14" s="22"/>
      <c r="Q14" s="22"/>
      <c r="U14" s="186" t="s">
        <v>42</v>
      </c>
      <c r="V14" s="186"/>
      <c r="W14" s="187">
        <f>会社情報!C10</f>
        <v>0</v>
      </c>
      <c r="X14" s="187"/>
      <c r="Y14" s="187"/>
      <c r="Z14" s="187"/>
      <c r="AA14" s="187"/>
      <c r="AB14" s="187"/>
      <c r="AC14" s="187"/>
      <c r="AD14" s="187"/>
      <c r="AE14" s="187"/>
      <c r="AG14" s="277"/>
      <c r="AH14" s="268"/>
      <c r="AI14" s="268"/>
      <c r="AJ14" s="269"/>
      <c r="AK14" s="267"/>
      <c r="AL14" s="268"/>
      <c r="AM14" s="268"/>
      <c r="AN14" s="269"/>
      <c r="AO14" s="267"/>
      <c r="AP14" s="268"/>
      <c r="AQ14" s="268"/>
      <c r="AR14" s="269"/>
      <c r="AS14" s="267"/>
      <c r="AT14" s="268"/>
      <c r="AU14" s="268"/>
      <c r="AV14" s="269"/>
      <c r="AW14" s="267"/>
      <c r="AX14" s="268"/>
      <c r="AY14" s="268"/>
      <c r="AZ14" s="269"/>
      <c r="BA14" s="267"/>
      <c r="BB14" s="268"/>
      <c r="BC14" s="268"/>
      <c r="BD14" s="269"/>
      <c r="BE14" s="267"/>
      <c r="BF14" s="268"/>
      <c r="BG14" s="268"/>
      <c r="BH14" s="269"/>
      <c r="BI14" s="267"/>
      <c r="BJ14" s="268"/>
      <c r="BK14" s="268"/>
      <c r="BL14" s="269"/>
      <c r="BM14" s="267"/>
      <c r="BN14" s="268"/>
      <c r="BO14" s="268"/>
      <c r="BP14" s="269"/>
      <c r="BQ14" s="267"/>
      <c r="BR14" s="268"/>
      <c r="BS14" s="268"/>
      <c r="BT14" s="269"/>
      <c r="BU14" s="267"/>
      <c r="BV14" s="268"/>
      <c r="BW14" s="268"/>
      <c r="BX14" s="269"/>
      <c r="BY14" s="267"/>
      <c r="BZ14" s="268"/>
      <c r="CA14" s="268"/>
      <c r="CB14" s="269"/>
      <c r="CC14" s="267"/>
      <c r="CD14" s="268"/>
      <c r="CE14" s="268"/>
      <c r="CF14" s="269"/>
      <c r="CG14" s="267"/>
      <c r="CH14" s="268"/>
      <c r="CI14" s="268"/>
      <c r="CJ14" s="269"/>
      <c r="CK14" s="267"/>
      <c r="CL14" s="268"/>
      <c r="CM14" s="268"/>
      <c r="CN14" s="269"/>
      <c r="CO14" s="267"/>
      <c r="CP14" s="268"/>
      <c r="CQ14" s="268"/>
      <c r="CR14" s="269"/>
      <c r="CS14" s="267"/>
      <c r="CT14" s="268"/>
      <c r="CU14" s="268"/>
      <c r="CV14" s="269"/>
      <c r="CW14" s="267"/>
      <c r="CX14" s="268"/>
      <c r="CY14" s="268"/>
      <c r="CZ14" s="269"/>
      <c r="DA14" s="267"/>
      <c r="DB14" s="268"/>
      <c r="DC14" s="268"/>
      <c r="DD14" s="269"/>
      <c r="DE14" s="267"/>
      <c r="DF14" s="268"/>
      <c r="DG14" s="268"/>
      <c r="DH14" s="269"/>
      <c r="DI14" s="267"/>
      <c r="DJ14" s="268"/>
      <c r="DK14" s="268"/>
      <c r="DL14" s="269"/>
      <c r="DM14" s="267"/>
      <c r="DN14" s="268"/>
      <c r="DO14" s="268"/>
      <c r="DP14" s="269"/>
      <c r="DQ14" s="267"/>
      <c r="DR14" s="268"/>
      <c r="DS14" s="268"/>
      <c r="DT14" s="269"/>
      <c r="DU14" s="267"/>
      <c r="DV14" s="268"/>
      <c r="DW14" s="268"/>
      <c r="DX14" s="269"/>
      <c r="DY14" s="267"/>
      <c r="DZ14" s="268"/>
      <c r="EA14" s="268"/>
      <c r="EB14" s="269"/>
      <c r="EC14" s="267"/>
      <c r="ED14" s="268"/>
      <c r="EE14" s="268"/>
      <c r="EF14" s="269"/>
      <c r="EG14" s="267"/>
      <c r="EH14" s="268"/>
      <c r="EI14" s="268"/>
      <c r="EJ14" s="269"/>
      <c r="EK14" s="267"/>
      <c r="EL14" s="268"/>
      <c r="EM14" s="268"/>
      <c r="EN14" s="269"/>
      <c r="EO14" s="267"/>
      <c r="EP14" s="268"/>
      <c r="EQ14" s="268"/>
      <c r="ER14" s="269"/>
      <c r="ES14" s="267"/>
      <c r="ET14" s="268"/>
      <c r="EU14" s="268"/>
      <c r="EV14" s="269"/>
      <c r="EW14" s="267"/>
      <c r="EX14" s="268"/>
      <c r="EY14" s="268"/>
      <c r="EZ14" s="269"/>
      <c r="FA14" s="267"/>
      <c r="FB14" s="268"/>
      <c r="FC14" s="268"/>
      <c r="FD14" s="269"/>
      <c r="FE14" s="267"/>
      <c r="FF14" s="268"/>
      <c r="FG14" s="268"/>
      <c r="FH14" s="269"/>
      <c r="FI14" s="267"/>
      <c r="FJ14" s="268"/>
      <c r="FK14" s="268"/>
      <c r="FL14" s="269"/>
      <c r="FM14" s="267"/>
      <c r="FN14" s="268"/>
      <c r="FO14" s="268"/>
      <c r="FP14" s="269"/>
      <c r="FQ14" s="267"/>
      <c r="FR14" s="268"/>
      <c r="FS14" s="268"/>
      <c r="FT14" s="269"/>
      <c r="FU14" s="267"/>
      <c r="FV14" s="268"/>
      <c r="FW14" s="268"/>
      <c r="FX14" s="269"/>
      <c r="FY14" s="267"/>
      <c r="FZ14" s="268"/>
      <c r="GA14" s="268"/>
      <c r="GB14" s="269"/>
      <c r="GC14" s="267"/>
      <c r="GD14" s="268"/>
      <c r="GE14" s="268"/>
      <c r="GF14" s="269"/>
      <c r="GG14" s="267"/>
      <c r="GH14" s="268"/>
      <c r="GI14" s="268"/>
      <c r="GJ14" s="269"/>
      <c r="GK14" s="267"/>
      <c r="GL14" s="268"/>
      <c r="GM14" s="268"/>
      <c r="GN14" s="269"/>
      <c r="GO14" s="267"/>
      <c r="GP14" s="268"/>
      <c r="GQ14" s="268"/>
      <c r="GR14" s="269"/>
      <c r="GS14" s="267"/>
      <c r="GT14" s="268"/>
      <c r="GU14" s="268"/>
      <c r="GV14" s="269"/>
      <c r="GW14" s="267"/>
      <c r="GX14" s="268"/>
      <c r="GY14" s="268"/>
      <c r="GZ14" s="269"/>
      <c r="HA14" s="267"/>
      <c r="HB14" s="268"/>
      <c r="HC14" s="268"/>
      <c r="HD14" s="269"/>
      <c r="HE14" s="267"/>
      <c r="HF14" s="268"/>
      <c r="HG14" s="268"/>
      <c r="HH14" s="269"/>
      <c r="HI14" s="267"/>
      <c r="HJ14" s="268"/>
      <c r="HK14" s="268"/>
      <c r="HL14" s="269"/>
      <c r="HM14" s="267"/>
      <c r="HN14" s="268"/>
      <c r="HO14" s="268"/>
      <c r="HP14" s="269"/>
      <c r="HQ14" s="267"/>
      <c r="HR14" s="268"/>
      <c r="HS14" s="268"/>
      <c r="HT14" s="269"/>
      <c r="HU14" s="267"/>
      <c r="HV14" s="268"/>
      <c r="HW14" s="268"/>
      <c r="HX14" s="273"/>
    </row>
    <row r="15" spans="1:232" ht="16.149999999999999" customHeight="1">
      <c r="B15" s="183"/>
      <c r="C15" s="183"/>
      <c r="D15" s="183"/>
      <c r="E15" s="276"/>
      <c r="F15" s="276"/>
      <c r="G15" s="276"/>
      <c r="H15" s="276"/>
      <c r="I15" s="276"/>
      <c r="J15" s="276"/>
      <c r="K15" s="276"/>
      <c r="L15" s="276"/>
      <c r="M15" s="276"/>
      <c r="N15" s="276"/>
      <c r="O15" s="276"/>
      <c r="P15" s="22"/>
      <c r="Q15" s="22"/>
      <c r="U15" s="186" t="s">
        <v>40</v>
      </c>
      <c r="V15" s="186"/>
      <c r="W15" s="170" t="str">
        <f>会社情報!C8&amp;" 　　"&amp;会社情報!E8</f>
        <v>銀行 　　支店</v>
      </c>
      <c r="X15" s="170"/>
      <c r="Y15" s="170"/>
      <c r="Z15" s="170"/>
      <c r="AA15" s="170"/>
      <c r="AB15" s="170"/>
      <c r="AC15" s="170"/>
      <c r="AD15" s="170"/>
      <c r="AE15" s="170"/>
      <c r="AG15" s="278"/>
      <c r="AH15" s="271"/>
      <c r="AI15" s="271"/>
      <c r="AJ15" s="272"/>
      <c r="AK15" s="270"/>
      <c r="AL15" s="271"/>
      <c r="AM15" s="271"/>
      <c r="AN15" s="272"/>
      <c r="AO15" s="270"/>
      <c r="AP15" s="271"/>
      <c r="AQ15" s="271"/>
      <c r="AR15" s="272"/>
      <c r="AS15" s="270"/>
      <c r="AT15" s="271"/>
      <c r="AU15" s="271"/>
      <c r="AV15" s="272"/>
      <c r="AW15" s="270"/>
      <c r="AX15" s="271"/>
      <c r="AY15" s="271"/>
      <c r="AZ15" s="272"/>
      <c r="BA15" s="270"/>
      <c r="BB15" s="271"/>
      <c r="BC15" s="271"/>
      <c r="BD15" s="272"/>
      <c r="BE15" s="270"/>
      <c r="BF15" s="271"/>
      <c r="BG15" s="271"/>
      <c r="BH15" s="272"/>
      <c r="BI15" s="270"/>
      <c r="BJ15" s="271"/>
      <c r="BK15" s="271"/>
      <c r="BL15" s="272"/>
      <c r="BM15" s="270"/>
      <c r="BN15" s="271"/>
      <c r="BO15" s="271"/>
      <c r="BP15" s="272"/>
      <c r="BQ15" s="270"/>
      <c r="BR15" s="271"/>
      <c r="BS15" s="271"/>
      <c r="BT15" s="272"/>
      <c r="BU15" s="270"/>
      <c r="BV15" s="271"/>
      <c r="BW15" s="271"/>
      <c r="BX15" s="272"/>
      <c r="BY15" s="270"/>
      <c r="BZ15" s="271"/>
      <c r="CA15" s="271"/>
      <c r="CB15" s="272"/>
      <c r="CC15" s="270"/>
      <c r="CD15" s="271"/>
      <c r="CE15" s="271"/>
      <c r="CF15" s="272"/>
      <c r="CG15" s="270"/>
      <c r="CH15" s="271"/>
      <c r="CI15" s="271"/>
      <c r="CJ15" s="272"/>
      <c r="CK15" s="270"/>
      <c r="CL15" s="271"/>
      <c r="CM15" s="271"/>
      <c r="CN15" s="272"/>
      <c r="CO15" s="270"/>
      <c r="CP15" s="271"/>
      <c r="CQ15" s="271"/>
      <c r="CR15" s="272"/>
      <c r="CS15" s="270"/>
      <c r="CT15" s="271"/>
      <c r="CU15" s="271"/>
      <c r="CV15" s="272"/>
      <c r="CW15" s="270"/>
      <c r="CX15" s="271"/>
      <c r="CY15" s="271"/>
      <c r="CZ15" s="272"/>
      <c r="DA15" s="270"/>
      <c r="DB15" s="271"/>
      <c r="DC15" s="271"/>
      <c r="DD15" s="272"/>
      <c r="DE15" s="270"/>
      <c r="DF15" s="271"/>
      <c r="DG15" s="271"/>
      <c r="DH15" s="272"/>
      <c r="DI15" s="270"/>
      <c r="DJ15" s="271"/>
      <c r="DK15" s="271"/>
      <c r="DL15" s="272"/>
      <c r="DM15" s="270"/>
      <c r="DN15" s="271"/>
      <c r="DO15" s="271"/>
      <c r="DP15" s="272"/>
      <c r="DQ15" s="270"/>
      <c r="DR15" s="271"/>
      <c r="DS15" s="271"/>
      <c r="DT15" s="272"/>
      <c r="DU15" s="270"/>
      <c r="DV15" s="271"/>
      <c r="DW15" s="271"/>
      <c r="DX15" s="272"/>
      <c r="DY15" s="270"/>
      <c r="DZ15" s="271"/>
      <c r="EA15" s="271"/>
      <c r="EB15" s="272"/>
      <c r="EC15" s="270"/>
      <c r="ED15" s="271"/>
      <c r="EE15" s="271"/>
      <c r="EF15" s="272"/>
      <c r="EG15" s="270"/>
      <c r="EH15" s="271"/>
      <c r="EI15" s="271"/>
      <c r="EJ15" s="272"/>
      <c r="EK15" s="270"/>
      <c r="EL15" s="271"/>
      <c r="EM15" s="271"/>
      <c r="EN15" s="272"/>
      <c r="EO15" s="270"/>
      <c r="EP15" s="271"/>
      <c r="EQ15" s="271"/>
      <c r="ER15" s="272"/>
      <c r="ES15" s="270"/>
      <c r="ET15" s="271"/>
      <c r="EU15" s="271"/>
      <c r="EV15" s="272"/>
      <c r="EW15" s="270"/>
      <c r="EX15" s="271"/>
      <c r="EY15" s="271"/>
      <c r="EZ15" s="272"/>
      <c r="FA15" s="270"/>
      <c r="FB15" s="271"/>
      <c r="FC15" s="271"/>
      <c r="FD15" s="272"/>
      <c r="FE15" s="270"/>
      <c r="FF15" s="271"/>
      <c r="FG15" s="271"/>
      <c r="FH15" s="272"/>
      <c r="FI15" s="270"/>
      <c r="FJ15" s="271"/>
      <c r="FK15" s="271"/>
      <c r="FL15" s="272"/>
      <c r="FM15" s="270"/>
      <c r="FN15" s="271"/>
      <c r="FO15" s="271"/>
      <c r="FP15" s="272"/>
      <c r="FQ15" s="270"/>
      <c r="FR15" s="271"/>
      <c r="FS15" s="271"/>
      <c r="FT15" s="272"/>
      <c r="FU15" s="270"/>
      <c r="FV15" s="271"/>
      <c r="FW15" s="271"/>
      <c r="FX15" s="272"/>
      <c r="FY15" s="270"/>
      <c r="FZ15" s="271"/>
      <c r="GA15" s="271"/>
      <c r="GB15" s="272"/>
      <c r="GC15" s="270"/>
      <c r="GD15" s="271"/>
      <c r="GE15" s="271"/>
      <c r="GF15" s="272"/>
      <c r="GG15" s="270"/>
      <c r="GH15" s="271"/>
      <c r="GI15" s="271"/>
      <c r="GJ15" s="272"/>
      <c r="GK15" s="270"/>
      <c r="GL15" s="271"/>
      <c r="GM15" s="271"/>
      <c r="GN15" s="272"/>
      <c r="GO15" s="270"/>
      <c r="GP15" s="271"/>
      <c r="GQ15" s="271"/>
      <c r="GR15" s="272"/>
      <c r="GS15" s="270"/>
      <c r="GT15" s="271"/>
      <c r="GU15" s="271"/>
      <c r="GV15" s="272"/>
      <c r="GW15" s="270"/>
      <c r="GX15" s="271"/>
      <c r="GY15" s="271"/>
      <c r="GZ15" s="272"/>
      <c r="HA15" s="270"/>
      <c r="HB15" s="271"/>
      <c r="HC15" s="271"/>
      <c r="HD15" s="272"/>
      <c r="HE15" s="270"/>
      <c r="HF15" s="271"/>
      <c r="HG15" s="271"/>
      <c r="HH15" s="272"/>
      <c r="HI15" s="270"/>
      <c r="HJ15" s="271"/>
      <c r="HK15" s="271"/>
      <c r="HL15" s="272"/>
      <c r="HM15" s="270"/>
      <c r="HN15" s="271"/>
      <c r="HO15" s="271"/>
      <c r="HP15" s="272"/>
      <c r="HQ15" s="270"/>
      <c r="HR15" s="271"/>
      <c r="HS15" s="271"/>
      <c r="HT15" s="272"/>
      <c r="HU15" s="270"/>
      <c r="HV15" s="271"/>
      <c r="HW15" s="271"/>
      <c r="HX15" s="274"/>
    </row>
    <row r="16" spans="1:232" ht="16.149999999999999" customHeight="1">
      <c r="B16" s="41"/>
      <c r="C16" s="41"/>
      <c r="D16" s="41"/>
      <c r="E16" s="36"/>
      <c r="F16" s="42"/>
      <c r="G16" s="36"/>
      <c r="H16" s="42"/>
      <c r="I16" s="41"/>
      <c r="J16" s="41"/>
      <c r="K16" s="41"/>
      <c r="L16" s="41"/>
      <c r="M16" s="41"/>
      <c r="N16" s="41"/>
      <c r="O16" s="41"/>
      <c r="P16" s="41"/>
      <c r="Q16" s="41"/>
      <c r="W16" s="170" t="str">
        <f>会社情報!G8&amp;" 　　"&amp;会社情報!H8&amp;" "&amp;会社情報!I8</f>
        <v xml:space="preserve">普通・当座 　　No. </v>
      </c>
      <c r="X16" s="170"/>
      <c r="Y16" s="170"/>
      <c r="Z16" s="170"/>
      <c r="AA16" s="170"/>
      <c r="AB16" s="170"/>
      <c r="AC16" s="170"/>
      <c r="AD16" s="170"/>
      <c r="AE16" s="170"/>
      <c r="AG16" s="266" t="s">
        <v>45</v>
      </c>
      <c r="AH16" s="259"/>
      <c r="AI16" s="259"/>
      <c r="AJ16" s="260"/>
      <c r="AK16" s="258" t="s">
        <v>46</v>
      </c>
      <c r="AL16" s="259"/>
      <c r="AM16" s="259"/>
      <c r="AN16" s="260"/>
      <c r="AO16" s="258" t="s">
        <v>47</v>
      </c>
      <c r="AP16" s="259"/>
      <c r="AQ16" s="259"/>
      <c r="AR16" s="260"/>
      <c r="AS16" s="258" t="s">
        <v>48</v>
      </c>
      <c r="AT16" s="259"/>
      <c r="AU16" s="259"/>
      <c r="AV16" s="260"/>
      <c r="AW16" s="258" t="s">
        <v>49</v>
      </c>
      <c r="AX16" s="259"/>
      <c r="AY16" s="259"/>
      <c r="AZ16" s="260"/>
      <c r="BA16" s="258" t="s">
        <v>52</v>
      </c>
      <c r="BB16" s="259"/>
      <c r="BC16" s="259"/>
      <c r="BD16" s="260"/>
      <c r="BE16" s="258" t="s">
        <v>53</v>
      </c>
      <c r="BF16" s="259"/>
      <c r="BG16" s="259"/>
      <c r="BH16" s="260"/>
      <c r="BI16" s="258" t="s">
        <v>54</v>
      </c>
      <c r="BJ16" s="259"/>
      <c r="BK16" s="259"/>
      <c r="BL16" s="260"/>
      <c r="BM16" s="258" t="s">
        <v>55</v>
      </c>
      <c r="BN16" s="259"/>
      <c r="BO16" s="259"/>
      <c r="BP16" s="260"/>
      <c r="BQ16" s="258" t="s">
        <v>56</v>
      </c>
      <c r="BR16" s="259"/>
      <c r="BS16" s="259"/>
      <c r="BT16" s="260"/>
      <c r="BU16" s="258" t="s">
        <v>57</v>
      </c>
      <c r="BV16" s="259"/>
      <c r="BW16" s="259"/>
      <c r="BX16" s="260"/>
      <c r="BY16" s="258" t="s">
        <v>58</v>
      </c>
      <c r="BZ16" s="259"/>
      <c r="CA16" s="259"/>
      <c r="CB16" s="260"/>
      <c r="CC16" s="258" t="s">
        <v>59</v>
      </c>
      <c r="CD16" s="259"/>
      <c r="CE16" s="259"/>
      <c r="CF16" s="260"/>
      <c r="CG16" s="258" t="s">
        <v>60</v>
      </c>
      <c r="CH16" s="259"/>
      <c r="CI16" s="259"/>
      <c r="CJ16" s="260"/>
      <c r="CK16" s="258" t="s">
        <v>61</v>
      </c>
      <c r="CL16" s="259"/>
      <c r="CM16" s="259"/>
      <c r="CN16" s="260"/>
      <c r="CO16" s="258" t="s">
        <v>62</v>
      </c>
      <c r="CP16" s="259"/>
      <c r="CQ16" s="259"/>
      <c r="CR16" s="260"/>
      <c r="CS16" s="258" t="s">
        <v>63</v>
      </c>
      <c r="CT16" s="259"/>
      <c r="CU16" s="259"/>
      <c r="CV16" s="260"/>
      <c r="CW16" s="258" t="s">
        <v>64</v>
      </c>
      <c r="CX16" s="259"/>
      <c r="CY16" s="259"/>
      <c r="CZ16" s="260"/>
      <c r="DA16" s="258" t="s">
        <v>65</v>
      </c>
      <c r="DB16" s="259"/>
      <c r="DC16" s="259"/>
      <c r="DD16" s="260"/>
      <c r="DE16" s="258" t="s">
        <v>66</v>
      </c>
      <c r="DF16" s="259"/>
      <c r="DG16" s="259"/>
      <c r="DH16" s="260"/>
      <c r="DI16" s="258" t="s">
        <v>67</v>
      </c>
      <c r="DJ16" s="259"/>
      <c r="DK16" s="259"/>
      <c r="DL16" s="260"/>
      <c r="DM16" s="258" t="s">
        <v>68</v>
      </c>
      <c r="DN16" s="259"/>
      <c r="DO16" s="259"/>
      <c r="DP16" s="260"/>
      <c r="DQ16" s="258" t="s">
        <v>69</v>
      </c>
      <c r="DR16" s="259"/>
      <c r="DS16" s="259"/>
      <c r="DT16" s="260"/>
      <c r="DU16" s="258" t="s">
        <v>70</v>
      </c>
      <c r="DV16" s="259"/>
      <c r="DW16" s="259"/>
      <c r="DX16" s="260"/>
      <c r="DY16" s="258" t="s">
        <v>71</v>
      </c>
      <c r="DZ16" s="259"/>
      <c r="EA16" s="259"/>
      <c r="EB16" s="260"/>
      <c r="EC16" s="258" t="s">
        <v>72</v>
      </c>
      <c r="ED16" s="259"/>
      <c r="EE16" s="259"/>
      <c r="EF16" s="260"/>
      <c r="EG16" s="258" t="s">
        <v>73</v>
      </c>
      <c r="EH16" s="259"/>
      <c r="EI16" s="259"/>
      <c r="EJ16" s="260"/>
      <c r="EK16" s="258" t="s">
        <v>74</v>
      </c>
      <c r="EL16" s="259"/>
      <c r="EM16" s="259"/>
      <c r="EN16" s="260"/>
      <c r="EO16" s="258" t="s">
        <v>75</v>
      </c>
      <c r="EP16" s="259"/>
      <c r="EQ16" s="259"/>
      <c r="ER16" s="260"/>
      <c r="ES16" s="258" t="s">
        <v>76</v>
      </c>
      <c r="ET16" s="259"/>
      <c r="EU16" s="259"/>
      <c r="EV16" s="260"/>
      <c r="EW16" s="258" t="s">
        <v>77</v>
      </c>
      <c r="EX16" s="259"/>
      <c r="EY16" s="259"/>
      <c r="EZ16" s="260"/>
      <c r="FA16" s="258" t="s">
        <v>78</v>
      </c>
      <c r="FB16" s="259"/>
      <c r="FC16" s="259"/>
      <c r="FD16" s="260"/>
      <c r="FE16" s="258" t="s">
        <v>79</v>
      </c>
      <c r="FF16" s="259"/>
      <c r="FG16" s="259"/>
      <c r="FH16" s="260"/>
      <c r="FI16" s="258" t="s">
        <v>80</v>
      </c>
      <c r="FJ16" s="259"/>
      <c r="FK16" s="259"/>
      <c r="FL16" s="260"/>
      <c r="FM16" s="258" t="s">
        <v>81</v>
      </c>
      <c r="FN16" s="259"/>
      <c r="FO16" s="259"/>
      <c r="FP16" s="260"/>
      <c r="FQ16" s="258" t="s">
        <v>82</v>
      </c>
      <c r="FR16" s="259"/>
      <c r="FS16" s="259"/>
      <c r="FT16" s="260"/>
      <c r="FU16" s="258" t="s">
        <v>83</v>
      </c>
      <c r="FV16" s="259"/>
      <c r="FW16" s="259"/>
      <c r="FX16" s="260"/>
      <c r="FY16" s="258" t="s">
        <v>84</v>
      </c>
      <c r="FZ16" s="259"/>
      <c r="GA16" s="259"/>
      <c r="GB16" s="260"/>
      <c r="GC16" s="258" t="s">
        <v>85</v>
      </c>
      <c r="GD16" s="259"/>
      <c r="GE16" s="259"/>
      <c r="GF16" s="260"/>
      <c r="GG16" s="258" t="s">
        <v>86</v>
      </c>
      <c r="GH16" s="259"/>
      <c r="GI16" s="259"/>
      <c r="GJ16" s="260"/>
      <c r="GK16" s="258" t="s">
        <v>87</v>
      </c>
      <c r="GL16" s="259"/>
      <c r="GM16" s="259"/>
      <c r="GN16" s="260"/>
      <c r="GO16" s="258" t="s">
        <v>88</v>
      </c>
      <c r="GP16" s="259"/>
      <c r="GQ16" s="259"/>
      <c r="GR16" s="260"/>
      <c r="GS16" s="258" t="s">
        <v>89</v>
      </c>
      <c r="GT16" s="259"/>
      <c r="GU16" s="259"/>
      <c r="GV16" s="260"/>
      <c r="GW16" s="258" t="s">
        <v>90</v>
      </c>
      <c r="GX16" s="259"/>
      <c r="GY16" s="259"/>
      <c r="GZ16" s="260"/>
      <c r="HA16" s="258" t="s">
        <v>91</v>
      </c>
      <c r="HB16" s="259"/>
      <c r="HC16" s="259"/>
      <c r="HD16" s="260"/>
      <c r="HE16" s="258" t="s">
        <v>92</v>
      </c>
      <c r="HF16" s="259"/>
      <c r="HG16" s="259"/>
      <c r="HH16" s="260"/>
      <c r="HI16" s="258" t="s">
        <v>93</v>
      </c>
      <c r="HJ16" s="259"/>
      <c r="HK16" s="259"/>
      <c r="HL16" s="260"/>
      <c r="HM16" s="258" t="s">
        <v>94</v>
      </c>
      <c r="HN16" s="259"/>
      <c r="HO16" s="259"/>
      <c r="HP16" s="260"/>
      <c r="HQ16" s="258" t="s">
        <v>95</v>
      </c>
      <c r="HR16" s="259"/>
      <c r="HS16" s="259"/>
      <c r="HT16" s="260"/>
      <c r="HU16" s="258" t="s">
        <v>96</v>
      </c>
      <c r="HV16" s="259"/>
      <c r="HW16" s="259"/>
      <c r="HX16" s="262"/>
    </row>
    <row r="17" spans="2:232" ht="16.149999999999999" customHeight="1" thickBot="1">
      <c r="B17" s="294" t="s">
        <v>127</v>
      </c>
      <c r="C17" s="294"/>
      <c r="D17" s="294"/>
      <c r="E17" s="294"/>
      <c r="F17" s="294"/>
      <c r="G17" s="294"/>
      <c r="H17" s="294"/>
      <c r="I17" s="294"/>
      <c r="J17" s="294"/>
      <c r="K17" s="294"/>
      <c r="L17" s="294"/>
      <c r="M17" s="294"/>
      <c r="N17" s="294"/>
      <c r="O17" s="294"/>
      <c r="P17" s="294"/>
      <c r="Q17" s="294"/>
      <c r="R17" s="294"/>
      <c r="S17" s="294"/>
      <c r="T17" s="294"/>
      <c r="U17" s="294"/>
      <c r="V17" s="294"/>
      <c r="W17" s="295">
        <f>会社情報!C9</f>
        <v>0</v>
      </c>
      <c r="X17" s="295"/>
      <c r="Y17" s="295"/>
      <c r="Z17" s="295"/>
      <c r="AA17" s="295"/>
      <c r="AB17" s="295"/>
      <c r="AC17" s="295"/>
      <c r="AD17" s="295"/>
      <c r="AE17" s="295"/>
      <c r="AG17" s="265"/>
      <c r="AH17" s="254"/>
      <c r="AI17" s="254"/>
      <c r="AJ17" s="261"/>
      <c r="AK17" s="253"/>
      <c r="AL17" s="254"/>
      <c r="AM17" s="254"/>
      <c r="AN17" s="261"/>
      <c r="AO17" s="253"/>
      <c r="AP17" s="254"/>
      <c r="AQ17" s="254"/>
      <c r="AR17" s="261"/>
      <c r="AS17" s="253"/>
      <c r="AT17" s="254"/>
      <c r="AU17" s="254"/>
      <c r="AV17" s="261"/>
      <c r="AW17" s="253"/>
      <c r="AX17" s="254"/>
      <c r="AY17" s="254"/>
      <c r="AZ17" s="261"/>
      <c r="BA17" s="253"/>
      <c r="BB17" s="254"/>
      <c r="BC17" s="254"/>
      <c r="BD17" s="261"/>
      <c r="BE17" s="253"/>
      <c r="BF17" s="254"/>
      <c r="BG17" s="254"/>
      <c r="BH17" s="261"/>
      <c r="BI17" s="253"/>
      <c r="BJ17" s="254"/>
      <c r="BK17" s="254"/>
      <c r="BL17" s="261"/>
      <c r="BM17" s="253"/>
      <c r="BN17" s="254"/>
      <c r="BO17" s="254"/>
      <c r="BP17" s="261"/>
      <c r="BQ17" s="253"/>
      <c r="BR17" s="254"/>
      <c r="BS17" s="254"/>
      <c r="BT17" s="261"/>
      <c r="BU17" s="253"/>
      <c r="BV17" s="254"/>
      <c r="BW17" s="254"/>
      <c r="BX17" s="261"/>
      <c r="BY17" s="253"/>
      <c r="BZ17" s="254"/>
      <c r="CA17" s="254"/>
      <c r="CB17" s="261"/>
      <c r="CC17" s="253"/>
      <c r="CD17" s="254"/>
      <c r="CE17" s="254"/>
      <c r="CF17" s="261"/>
      <c r="CG17" s="253"/>
      <c r="CH17" s="254"/>
      <c r="CI17" s="254"/>
      <c r="CJ17" s="261"/>
      <c r="CK17" s="253"/>
      <c r="CL17" s="254"/>
      <c r="CM17" s="254"/>
      <c r="CN17" s="261"/>
      <c r="CO17" s="253"/>
      <c r="CP17" s="254"/>
      <c r="CQ17" s="254"/>
      <c r="CR17" s="261"/>
      <c r="CS17" s="253"/>
      <c r="CT17" s="254"/>
      <c r="CU17" s="254"/>
      <c r="CV17" s="261"/>
      <c r="CW17" s="253"/>
      <c r="CX17" s="254"/>
      <c r="CY17" s="254"/>
      <c r="CZ17" s="261"/>
      <c r="DA17" s="253"/>
      <c r="DB17" s="254"/>
      <c r="DC17" s="254"/>
      <c r="DD17" s="261"/>
      <c r="DE17" s="253"/>
      <c r="DF17" s="254"/>
      <c r="DG17" s="254"/>
      <c r="DH17" s="261"/>
      <c r="DI17" s="253"/>
      <c r="DJ17" s="254"/>
      <c r="DK17" s="254"/>
      <c r="DL17" s="261"/>
      <c r="DM17" s="253"/>
      <c r="DN17" s="254"/>
      <c r="DO17" s="254"/>
      <c r="DP17" s="261"/>
      <c r="DQ17" s="253"/>
      <c r="DR17" s="254"/>
      <c r="DS17" s="254"/>
      <c r="DT17" s="261"/>
      <c r="DU17" s="253"/>
      <c r="DV17" s="254"/>
      <c r="DW17" s="254"/>
      <c r="DX17" s="261"/>
      <c r="DY17" s="253"/>
      <c r="DZ17" s="254"/>
      <c r="EA17" s="254"/>
      <c r="EB17" s="261"/>
      <c r="EC17" s="253"/>
      <c r="ED17" s="254"/>
      <c r="EE17" s="254"/>
      <c r="EF17" s="261"/>
      <c r="EG17" s="253"/>
      <c r="EH17" s="254"/>
      <c r="EI17" s="254"/>
      <c r="EJ17" s="261"/>
      <c r="EK17" s="253"/>
      <c r="EL17" s="254"/>
      <c r="EM17" s="254"/>
      <c r="EN17" s="261"/>
      <c r="EO17" s="253"/>
      <c r="EP17" s="254"/>
      <c r="EQ17" s="254"/>
      <c r="ER17" s="261"/>
      <c r="ES17" s="253"/>
      <c r="ET17" s="254"/>
      <c r="EU17" s="254"/>
      <c r="EV17" s="261"/>
      <c r="EW17" s="253"/>
      <c r="EX17" s="254"/>
      <c r="EY17" s="254"/>
      <c r="EZ17" s="261"/>
      <c r="FA17" s="253"/>
      <c r="FB17" s="254"/>
      <c r="FC17" s="254"/>
      <c r="FD17" s="261"/>
      <c r="FE17" s="253"/>
      <c r="FF17" s="254"/>
      <c r="FG17" s="254"/>
      <c r="FH17" s="261"/>
      <c r="FI17" s="253"/>
      <c r="FJ17" s="254"/>
      <c r="FK17" s="254"/>
      <c r="FL17" s="261"/>
      <c r="FM17" s="253"/>
      <c r="FN17" s="254"/>
      <c r="FO17" s="254"/>
      <c r="FP17" s="261"/>
      <c r="FQ17" s="253"/>
      <c r="FR17" s="254"/>
      <c r="FS17" s="254"/>
      <c r="FT17" s="261"/>
      <c r="FU17" s="253"/>
      <c r="FV17" s="254"/>
      <c r="FW17" s="254"/>
      <c r="FX17" s="261"/>
      <c r="FY17" s="253"/>
      <c r="FZ17" s="254"/>
      <c r="GA17" s="254"/>
      <c r="GB17" s="261"/>
      <c r="GC17" s="253"/>
      <c r="GD17" s="254"/>
      <c r="GE17" s="254"/>
      <c r="GF17" s="261"/>
      <c r="GG17" s="253"/>
      <c r="GH17" s="254"/>
      <c r="GI17" s="254"/>
      <c r="GJ17" s="261"/>
      <c r="GK17" s="253"/>
      <c r="GL17" s="254"/>
      <c r="GM17" s="254"/>
      <c r="GN17" s="261"/>
      <c r="GO17" s="253"/>
      <c r="GP17" s="254"/>
      <c r="GQ17" s="254"/>
      <c r="GR17" s="261"/>
      <c r="GS17" s="253"/>
      <c r="GT17" s="254"/>
      <c r="GU17" s="254"/>
      <c r="GV17" s="261"/>
      <c r="GW17" s="253"/>
      <c r="GX17" s="254"/>
      <c r="GY17" s="254"/>
      <c r="GZ17" s="261"/>
      <c r="HA17" s="253"/>
      <c r="HB17" s="254"/>
      <c r="HC17" s="254"/>
      <c r="HD17" s="261"/>
      <c r="HE17" s="253"/>
      <c r="HF17" s="254"/>
      <c r="HG17" s="254"/>
      <c r="HH17" s="261"/>
      <c r="HI17" s="253"/>
      <c r="HJ17" s="254"/>
      <c r="HK17" s="254"/>
      <c r="HL17" s="261"/>
      <c r="HM17" s="253"/>
      <c r="HN17" s="254"/>
      <c r="HO17" s="254"/>
      <c r="HP17" s="261"/>
      <c r="HQ17" s="253"/>
      <c r="HR17" s="254"/>
      <c r="HS17" s="254"/>
      <c r="HT17" s="261"/>
      <c r="HU17" s="253"/>
      <c r="HV17" s="254"/>
      <c r="HW17" s="254"/>
      <c r="HX17" s="263"/>
    </row>
    <row r="18" spans="2:232" ht="16.149999999999999" customHeight="1">
      <c r="B18" s="171" t="s">
        <v>20</v>
      </c>
      <c r="C18" s="172"/>
      <c r="D18" s="172"/>
      <c r="E18" s="172"/>
      <c r="F18" s="172"/>
      <c r="G18" s="172"/>
      <c r="H18" s="172"/>
      <c r="I18" s="191" t="s">
        <v>5</v>
      </c>
      <c r="J18" s="191" t="s">
        <v>6</v>
      </c>
      <c r="K18" s="193" t="s">
        <v>7</v>
      </c>
      <c r="L18" s="194"/>
      <c r="M18" s="195"/>
      <c r="N18" s="175" t="str">
        <f>IF(SUM(税抜き)=0,"前 回 乞 出 来 高","前 回 迄 出 来 高 "&amp;" (計 "&amp;COUNTIF(税抜き,"&gt;0")&amp;" 回)")</f>
        <v>前 回 乞 出 来 高</v>
      </c>
      <c r="O18" s="176"/>
      <c r="P18" s="176"/>
      <c r="Q18" s="176"/>
      <c r="R18" s="176"/>
      <c r="S18" s="177"/>
      <c r="T18" s="178" t="s">
        <v>97</v>
      </c>
      <c r="U18" s="179"/>
      <c r="V18" s="179"/>
      <c r="W18" s="179"/>
      <c r="X18" s="179"/>
      <c r="Y18" s="180"/>
      <c r="Z18" s="178" t="str">
        <f>"累 計 出 来 高 "&amp;" (計 "&amp;COUNTIF(税抜き,"&gt;0")+1&amp;" 回)"</f>
        <v>累 計 出 来 高  (計 1 回)</v>
      </c>
      <c r="AA18" s="179"/>
      <c r="AB18" s="179"/>
      <c r="AC18" s="179"/>
      <c r="AD18" s="179"/>
      <c r="AE18" s="180"/>
      <c r="AG18" s="264" t="s">
        <v>43</v>
      </c>
      <c r="AH18" s="251"/>
      <c r="AI18" s="252"/>
      <c r="AJ18" s="248" t="s">
        <v>44</v>
      </c>
      <c r="AK18" s="250" t="s">
        <v>43</v>
      </c>
      <c r="AL18" s="251"/>
      <c r="AM18" s="252"/>
      <c r="AN18" s="248" t="s">
        <v>44</v>
      </c>
      <c r="AO18" s="250" t="s">
        <v>43</v>
      </c>
      <c r="AP18" s="251"/>
      <c r="AQ18" s="252"/>
      <c r="AR18" s="248" t="s">
        <v>44</v>
      </c>
      <c r="AS18" s="250" t="s">
        <v>43</v>
      </c>
      <c r="AT18" s="251"/>
      <c r="AU18" s="252"/>
      <c r="AV18" s="248" t="s">
        <v>44</v>
      </c>
      <c r="AW18" s="250" t="s">
        <v>43</v>
      </c>
      <c r="AX18" s="251"/>
      <c r="AY18" s="252"/>
      <c r="AZ18" s="248" t="s">
        <v>44</v>
      </c>
      <c r="BA18" s="250" t="s">
        <v>43</v>
      </c>
      <c r="BB18" s="251"/>
      <c r="BC18" s="252"/>
      <c r="BD18" s="248" t="s">
        <v>44</v>
      </c>
      <c r="BE18" s="250" t="s">
        <v>43</v>
      </c>
      <c r="BF18" s="251"/>
      <c r="BG18" s="252"/>
      <c r="BH18" s="248" t="s">
        <v>44</v>
      </c>
      <c r="BI18" s="250" t="s">
        <v>43</v>
      </c>
      <c r="BJ18" s="251"/>
      <c r="BK18" s="252"/>
      <c r="BL18" s="248" t="s">
        <v>44</v>
      </c>
      <c r="BM18" s="250" t="s">
        <v>43</v>
      </c>
      <c r="BN18" s="251"/>
      <c r="BO18" s="252"/>
      <c r="BP18" s="248" t="s">
        <v>44</v>
      </c>
      <c r="BQ18" s="250" t="s">
        <v>43</v>
      </c>
      <c r="BR18" s="251"/>
      <c r="BS18" s="252"/>
      <c r="BT18" s="248" t="s">
        <v>44</v>
      </c>
      <c r="BU18" s="250" t="s">
        <v>43</v>
      </c>
      <c r="BV18" s="251"/>
      <c r="BW18" s="252"/>
      <c r="BX18" s="248" t="s">
        <v>44</v>
      </c>
      <c r="BY18" s="250" t="s">
        <v>43</v>
      </c>
      <c r="BZ18" s="251"/>
      <c r="CA18" s="252"/>
      <c r="CB18" s="248" t="s">
        <v>44</v>
      </c>
      <c r="CC18" s="250" t="s">
        <v>43</v>
      </c>
      <c r="CD18" s="251"/>
      <c r="CE18" s="252"/>
      <c r="CF18" s="248" t="s">
        <v>44</v>
      </c>
      <c r="CG18" s="250" t="s">
        <v>43</v>
      </c>
      <c r="CH18" s="251"/>
      <c r="CI18" s="252"/>
      <c r="CJ18" s="248" t="s">
        <v>44</v>
      </c>
      <c r="CK18" s="250" t="s">
        <v>43</v>
      </c>
      <c r="CL18" s="251"/>
      <c r="CM18" s="252"/>
      <c r="CN18" s="248" t="s">
        <v>44</v>
      </c>
      <c r="CO18" s="250" t="s">
        <v>43</v>
      </c>
      <c r="CP18" s="251"/>
      <c r="CQ18" s="252"/>
      <c r="CR18" s="248" t="s">
        <v>44</v>
      </c>
      <c r="CS18" s="250" t="s">
        <v>43</v>
      </c>
      <c r="CT18" s="251"/>
      <c r="CU18" s="252"/>
      <c r="CV18" s="248" t="s">
        <v>44</v>
      </c>
      <c r="CW18" s="250" t="s">
        <v>43</v>
      </c>
      <c r="CX18" s="251"/>
      <c r="CY18" s="252"/>
      <c r="CZ18" s="248" t="s">
        <v>44</v>
      </c>
      <c r="DA18" s="250" t="s">
        <v>43</v>
      </c>
      <c r="DB18" s="251"/>
      <c r="DC18" s="252"/>
      <c r="DD18" s="248" t="s">
        <v>44</v>
      </c>
      <c r="DE18" s="250" t="s">
        <v>43</v>
      </c>
      <c r="DF18" s="251"/>
      <c r="DG18" s="252"/>
      <c r="DH18" s="248" t="s">
        <v>44</v>
      </c>
      <c r="DI18" s="250" t="s">
        <v>43</v>
      </c>
      <c r="DJ18" s="251"/>
      <c r="DK18" s="252"/>
      <c r="DL18" s="248" t="s">
        <v>44</v>
      </c>
      <c r="DM18" s="250" t="s">
        <v>43</v>
      </c>
      <c r="DN18" s="251"/>
      <c r="DO18" s="252"/>
      <c r="DP18" s="248" t="s">
        <v>44</v>
      </c>
      <c r="DQ18" s="250" t="s">
        <v>43</v>
      </c>
      <c r="DR18" s="251"/>
      <c r="DS18" s="252"/>
      <c r="DT18" s="248" t="s">
        <v>44</v>
      </c>
      <c r="DU18" s="250" t="s">
        <v>43</v>
      </c>
      <c r="DV18" s="251"/>
      <c r="DW18" s="252"/>
      <c r="DX18" s="248" t="s">
        <v>44</v>
      </c>
      <c r="DY18" s="250" t="s">
        <v>43</v>
      </c>
      <c r="DZ18" s="251"/>
      <c r="EA18" s="252"/>
      <c r="EB18" s="248" t="s">
        <v>44</v>
      </c>
      <c r="EC18" s="250" t="s">
        <v>43</v>
      </c>
      <c r="ED18" s="251"/>
      <c r="EE18" s="252"/>
      <c r="EF18" s="248" t="s">
        <v>44</v>
      </c>
      <c r="EG18" s="250" t="s">
        <v>43</v>
      </c>
      <c r="EH18" s="251"/>
      <c r="EI18" s="252"/>
      <c r="EJ18" s="248" t="s">
        <v>44</v>
      </c>
      <c r="EK18" s="250" t="s">
        <v>43</v>
      </c>
      <c r="EL18" s="251"/>
      <c r="EM18" s="252"/>
      <c r="EN18" s="248" t="s">
        <v>44</v>
      </c>
      <c r="EO18" s="250" t="s">
        <v>43</v>
      </c>
      <c r="EP18" s="251"/>
      <c r="EQ18" s="252"/>
      <c r="ER18" s="248" t="s">
        <v>44</v>
      </c>
      <c r="ES18" s="250" t="s">
        <v>43</v>
      </c>
      <c r="ET18" s="251"/>
      <c r="EU18" s="252"/>
      <c r="EV18" s="248" t="s">
        <v>44</v>
      </c>
      <c r="EW18" s="250" t="s">
        <v>43</v>
      </c>
      <c r="EX18" s="251"/>
      <c r="EY18" s="252"/>
      <c r="EZ18" s="248" t="s">
        <v>44</v>
      </c>
      <c r="FA18" s="250" t="s">
        <v>43</v>
      </c>
      <c r="FB18" s="251"/>
      <c r="FC18" s="252"/>
      <c r="FD18" s="248" t="s">
        <v>44</v>
      </c>
      <c r="FE18" s="250" t="s">
        <v>43</v>
      </c>
      <c r="FF18" s="251"/>
      <c r="FG18" s="252"/>
      <c r="FH18" s="248" t="s">
        <v>44</v>
      </c>
      <c r="FI18" s="250" t="s">
        <v>43</v>
      </c>
      <c r="FJ18" s="251"/>
      <c r="FK18" s="252"/>
      <c r="FL18" s="248" t="s">
        <v>44</v>
      </c>
      <c r="FM18" s="250" t="s">
        <v>43</v>
      </c>
      <c r="FN18" s="251"/>
      <c r="FO18" s="252"/>
      <c r="FP18" s="248" t="s">
        <v>44</v>
      </c>
      <c r="FQ18" s="250" t="s">
        <v>43</v>
      </c>
      <c r="FR18" s="251"/>
      <c r="FS18" s="252"/>
      <c r="FT18" s="248" t="s">
        <v>44</v>
      </c>
      <c r="FU18" s="250" t="s">
        <v>43</v>
      </c>
      <c r="FV18" s="251"/>
      <c r="FW18" s="252"/>
      <c r="FX18" s="248" t="s">
        <v>44</v>
      </c>
      <c r="FY18" s="250" t="s">
        <v>43</v>
      </c>
      <c r="FZ18" s="251"/>
      <c r="GA18" s="252"/>
      <c r="GB18" s="248" t="s">
        <v>44</v>
      </c>
      <c r="GC18" s="250" t="s">
        <v>43</v>
      </c>
      <c r="GD18" s="251"/>
      <c r="GE18" s="252"/>
      <c r="GF18" s="248" t="s">
        <v>44</v>
      </c>
      <c r="GG18" s="250" t="s">
        <v>43</v>
      </c>
      <c r="GH18" s="251"/>
      <c r="GI18" s="252"/>
      <c r="GJ18" s="248" t="s">
        <v>44</v>
      </c>
      <c r="GK18" s="250" t="s">
        <v>43</v>
      </c>
      <c r="GL18" s="251"/>
      <c r="GM18" s="252"/>
      <c r="GN18" s="248" t="s">
        <v>44</v>
      </c>
      <c r="GO18" s="250" t="s">
        <v>43</v>
      </c>
      <c r="GP18" s="251"/>
      <c r="GQ18" s="252"/>
      <c r="GR18" s="248" t="s">
        <v>44</v>
      </c>
      <c r="GS18" s="250" t="s">
        <v>43</v>
      </c>
      <c r="GT18" s="251"/>
      <c r="GU18" s="252"/>
      <c r="GV18" s="248" t="s">
        <v>44</v>
      </c>
      <c r="GW18" s="250" t="s">
        <v>43</v>
      </c>
      <c r="GX18" s="251"/>
      <c r="GY18" s="252"/>
      <c r="GZ18" s="248" t="s">
        <v>44</v>
      </c>
      <c r="HA18" s="250" t="s">
        <v>43</v>
      </c>
      <c r="HB18" s="251"/>
      <c r="HC18" s="252"/>
      <c r="HD18" s="248" t="s">
        <v>44</v>
      </c>
      <c r="HE18" s="250" t="s">
        <v>43</v>
      </c>
      <c r="HF18" s="251"/>
      <c r="HG18" s="252"/>
      <c r="HH18" s="248" t="s">
        <v>44</v>
      </c>
      <c r="HI18" s="250" t="s">
        <v>43</v>
      </c>
      <c r="HJ18" s="251"/>
      <c r="HK18" s="252"/>
      <c r="HL18" s="248" t="s">
        <v>44</v>
      </c>
      <c r="HM18" s="250" t="s">
        <v>43</v>
      </c>
      <c r="HN18" s="251"/>
      <c r="HO18" s="252"/>
      <c r="HP18" s="248" t="s">
        <v>44</v>
      </c>
      <c r="HQ18" s="250" t="s">
        <v>43</v>
      </c>
      <c r="HR18" s="251"/>
      <c r="HS18" s="252"/>
      <c r="HT18" s="248" t="s">
        <v>44</v>
      </c>
      <c r="HU18" s="250" t="s">
        <v>43</v>
      </c>
      <c r="HV18" s="251"/>
      <c r="HW18" s="252"/>
      <c r="HX18" s="256" t="s">
        <v>44</v>
      </c>
    </row>
    <row r="19" spans="2:232" ht="16.149999999999999" customHeight="1">
      <c r="B19" s="173"/>
      <c r="C19" s="174"/>
      <c r="D19" s="174"/>
      <c r="E19" s="174"/>
      <c r="F19" s="174"/>
      <c r="G19" s="174"/>
      <c r="H19" s="174"/>
      <c r="I19" s="192"/>
      <c r="J19" s="192"/>
      <c r="K19" s="196"/>
      <c r="L19" s="197"/>
      <c r="M19" s="198"/>
      <c r="N19" s="43" t="s">
        <v>8</v>
      </c>
      <c r="O19" s="163" t="s">
        <v>9</v>
      </c>
      <c r="P19" s="163"/>
      <c r="Q19" s="163"/>
      <c r="R19" s="163" t="s">
        <v>10</v>
      </c>
      <c r="S19" s="181"/>
      <c r="T19" s="44" t="s">
        <v>8</v>
      </c>
      <c r="U19" s="163" t="s">
        <v>9</v>
      </c>
      <c r="V19" s="163"/>
      <c r="W19" s="163"/>
      <c r="X19" s="163" t="s">
        <v>10</v>
      </c>
      <c r="Y19" s="164"/>
      <c r="Z19" s="45" t="s">
        <v>8</v>
      </c>
      <c r="AA19" s="163" t="s">
        <v>9</v>
      </c>
      <c r="AB19" s="163"/>
      <c r="AC19" s="163"/>
      <c r="AD19" s="163" t="s">
        <v>10</v>
      </c>
      <c r="AE19" s="164"/>
      <c r="AG19" s="265"/>
      <c r="AH19" s="254"/>
      <c r="AI19" s="255"/>
      <c r="AJ19" s="249"/>
      <c r="AK19" s="253"/>
      <c r="AL19" s="254"/>
      <c r="AM19" s="255"/>
      <c r="AN19" s="249"/>
      <c r="AO19" s="253"/>
      <c r="AP19" s="254"/>
      <c r="AQ19" s="255"/>
      <c r="AR19" s="249"/>
      <c r="AS19" s="253"/>
      <c r="AT19" s="254"/>
      <c r="AU19" s="255"/>
      <c r="AV19" s="249"/>
      <c r="AW19" s="253"/>
      <c r="AX19" s="254"/>
      <c r="AY19" s="255"/>
      <c r="AZ19" s="249"/>
      <c r="BA19" s="253"/>
      <c r="BB19" s="254"/>
      <c r="BC19" s="255"/>
      <c r="BD19" s="249"/>
      <c r="BE19" s="253"/>
      <c r="BF19" s="254"/>
      <c r="BG19" s="255"/>
      <c r="BH19" s="249"/>
      <c r="BI19" s="253"/>
      <c r="BJ19" s="254"/>
      <c r="BK19" s="255"/>
      <c r="BL19" s="249"/>
      <c r="BM19" s="253"/>
      <c r="BN19" s="254"/>
      <c r="BO19" s="255"/>
      <c r="BP19" s="249"/>
      <c r="BQ19" s="253"/>
      <c r="BR19" s="254"/>
      <c r="BS19" s="255"/>
      <c r="BT19" s="249"/>
      <c r="BU19" s="253"/>
      <c r="BV19" s="254"/>
      <c r="BW19" s="255"/>
      <c r="BX19" s="249"/>
      <c r="BY19" s="253"/>
      <c r="BZ19" s="254"/>
      <c r="CA19" s="255"/>
      <c r="CB19" s="249"/>
      <c r="CC19" s="253"/>
      <c r="CD19" s="254"/>
      <c r="CE19" s="255"/>
      <c r="CF19" s="249"/>
      <c r="CG19" s="253"/>
      <c r="CH19" s="254"/>
      <c r="CI19" s="255"/>
      <c r="CJ19" s="249"/>
      <c r="CK19" s="253"/>
      <c r="CL19" s="254"/>
      <c r="CM19" s="255"/>
      <c r="CN19" s="249"/>
      <c r="CO19" s="253"/>
      <c r="CP19" s="254"/>
      <c r="CQ19" s="255"/>
      <c r="CR19" s="249"/>
      <c r="CS19" s="253"/>
      <c r="CT19" s="254"/>
      <c r="CU19" s="255"/>
      <c r="CV19" s="249"/>
      <c r="CW19" s="253"/>
      <c r="CX19" s="254"/>
      <c r="CY19" s="255"/>
      <c r="CZ19" s="249"/>
      <c r="DA19" s="253"/>
      <c r="DB19" s="254"/>
      <c r="DC19" s="255"/>
      <c r="DD19" s="249"/>
      <c r="DE19" s="253"/>
      <c r="DF19" s="254"/>
      <c r="DG19" s="255"/>
      <c r="DH19" s="249"/>
      <c r="DI19" s="253"/>
      <c r="DJ19" s="254"/>
      <c r="DK19" s="255"/>
      <c r="DL19" s="249"/>
      <c r="DM19" s="253"/>
      <c r="DN19" s="254"/>
      <c r="DO19" s="255"/>
      <c r="DP19" s="249"/>
      <c r="DQ19" s="253"/>
      <c r="DR19" s="254"/>
      <c r="DS19" s="255"/>
      <c r="DT19" s="249"/>
      <c r="DU19" s="253"/>
      <c r="DV19" s="254"/>
      <c r="DW19" s="255"/>
      <c r="DX19" s="249"/>
      <c r="DY19" s="253"/>
      <c r="DZ19" s="254"/>
      <c r="EA19" s="255"/>
      <c r="EB19" s="249"/>
      <c r="EC19" s="253"/>
      <c r="ED19" s="254"/>
      <c r="EE19" s="255"/>
      <c r="EF19" s="249"/>
      <c r="EG19" s="253"/>
      <c r="EH19" s="254"/>
      <c r="EI19" s="255"/>
      <c r="EJ19" s="249"/>
      <c r="EK19" s="253"/>
      <c r="EL19" s="254"/>
      <c r="EM19" s="255"/>
      <c r="EN19" s="249"/>
      <c r="EO19" s="253"/>
      <c r="EP19" s="254"/>
      <c r="EQ19" s="255"/>
      <c r="ER19" s="249"/>
      <c r="ES19" s="253"/>
      <c r="ET19" s="254"/>
      <c r="EU19" s="255"/>
      <c r="EV19" s="249"/>
      <c r="EW19" s="253"/>
      <c r="EX19" s="254"/>
      <c r="EY19" s="255"/>
      <c r="EZ19" s="249"/>
      <c r="FA19" s="253"/>
      <c r="FB19" s="254"/>
      <c r="FC19" s="255"/>
      <c r="FD19" s="249"/>
      <c r="FE19" s="253"/>
      <c r="FF19" s="254"/>
      <c r="FG19" s="255"/>
      <c r="FH19" s="249"/>
      <c r="FI19" s="253"/>
      <c r="FJ19" s="254"/>
      <c r="FK19" s="255"/>
      <c r="FL19" s="249"/>
      <c r="FM19" s="253"/>
      <c r="FN19" s="254"/>
      <c r="FO19" s="255"/>
      <c r="FP19" s="249"/>
      <c r="FQ19" s="253"/>
      <c r="FR19" s="254"/>
      <c r="FS19" s="255"/>
      <c r="FT19" s="249"/>
      <c r="FU19" s="253"/>
      <c r="FV19" s="254"/>
      <c r="FW19" s="255"/>
      <c r="FX19" s="249"/>
      <c r="FY19" s="253"/>
      <c r="FZ19" s="254"/>
      <c r="GA19" s="255"/>
      <c r="GB19" s="249"/>
      <c r="GC19" s="253"/>
      <c r="GD19" s="254"/>
      <c r="GE19" s="255"/>
      <c r="GF19" s="249"/>
      <c r="GG19" s="253"/>
      <c r="GH19" s="254"/>
      <c r="GI19" s="255"/>
      <c r="GJ19" s="249"/>
      <c r="GK19" s="253"/>
      <c r="GL19" s="254"/>
      <c r="GM19" s="255"/>
      <c r="GN19" s="249"/>
      <c r="GO19" s="253"/>
      <c r="GP19" s="254"/>
      <c r="GQ19" s="255"/>
      <c r="GR19" s="249"/>
      <c r="GS19" s="253"/>
      <c r="GT19" s="254"/>
      <c r="GU19" s="255"/>
      <c r="GV19" s="249"/>
      <c r="GW19" s="253"/>
      <c r="GX19" s="254"/>
      <c r="GY19" s="255"/>
      <c r="GZ19" s="249"/>
      <c r="HA19" s="253"/>
      <c r="HB19" s="254"/>
      <c r="HC19" s="255"/>
      <c r="HD19" s="249"/>
      <c r="HE19" s="253"/>
      <c r="HF19" s="254"/>
      <c r="HG19" s="255"/>
      <c r="HH19" s="249"/>
      <c r="HI19" s="253"/>
      <c r="HJ19" s="254"/>
      <c r="HK19" s="255"/>
      <c r="HL19" s="249"/>
      <c r="HM19" s="253"/>
      <c r="HN19" s="254"/>
      <c r="HO19" s="255"/>
      <c r="HP19" s="249"/>
      <c r="HQ19" s="253"/>
      <c r="HR19" s="254"/>
      <c r="HS19" s="255"/>
      <c r="HT19" s="249"/>
      <c r="HU19" s="253"/>
      <c r="HV19" s="254"/>
      <c r="HW19" s="255"/>
      <c r="HX19" s="257"/>
    </row>
    <row r="20" spans="2:232" ht="24" customHeight="1">
      <c r="B20" s="296"/>
      <c r="C20" s="297"/>
      <c r="D20" s="297"/>
      <c r="E20" s="297"/>
      <c r="F20" s="297"/>
      <c r="G20" s="297"/>
      <c r="H20" s="297"/>
      <c r="I20" s="46"/>
      <c r="J20" s="46"/>
      <c r="K20" s="292"/>
      <c r="L20" s="292"/>
      <c r="M20" s="292"/>
      <c r="N20" s="47" t="str">
        <f>IF(K20=0," ",O20/K20)</f>
        <v xml:space="preserve"> </v>
      </c>
      <c r="O20" s="160">
        <f>SUM(種別１)</f>
        <v>0</v>
      </c>
      <c r="P20" s="160"/>
      <c r="Q20" s="160"/>
      <c r="R20" s="161"/>
      <c r="S20" s="168"/>
      <c r="T20" s="48" t="str">
        <f>IF(K20=0," ",U20/K20)</f>
        <v xml:space="preserve"> </v>
      </c>
      <c r="U20" s="293"/>
      <c r="V20" s="293"/>
      <c r="W20" s="293"/>
      <c r="X20" s="161"/>
      <c r="Y20" s="162"/>
      <c r="Z20" s="49" t="str">
        <f>IF(K20=0," ",T20+N20)</f>
        <v xml:space="preserve"> </v>
      </c>
      <c r="AA20" s="160">
        <f>O20+U20</f>
        <v>0</v>
      </c>
      <c r="AB20" s="160"/>
      <c r="AC20" s="160"/>
      <c r="AD20" s="161"/>
      <c r="AE20" s="162"/>
      <c r="AG20" s="243"/>
      <c r="AH20" s="237"/>
      <c r="AI20" s="238"/>
      <c r="AJ20" s="50" t="str">
        <f>IFERROR(IF(AG20="","",AG20/$K20),"")</f>
        <v/>
      </c>
      <c r="AK20" s="236"/>
      <c r="AL20" s="237"/>
      <c r="AM20" s="238"/>
      <c r="AN20" s="50" t="str">
        <f>IFERROR(IF(AK20="","",AK20/$K20),"")</f>
        <v/>
      </c>
      <c r="AO20" s="236"/>
      <c r="AP20" s="237"/>
      <c r="AQ20" s="238"/>
      <c r="AR20" s="50" t="str">
        <f t="shared" ref="AR20:AR24" si="0">IFERROR(IF(AO20="","",AO20/$K20),"")</f>
        <v/>
      </c>
      <c r="AS20" s="236"/>
      <c r="AT20" s="237"/>
      <c r="AU20" s="238"/>
      <c r="AV20" s="50" t="str">
        <f t="shared" ref="AV20:AV24" si="1">IFERROR(IF(AS20="","",AS20/$K20),"")</f>
        <v/>
      </c>
      <c r="AW20" s="236"/>
      <c r="AX20" s="237"/>
      <c r="AY20" s="238"/>
      <c r="AZ20" s="50" t="str">
        <f t="shared" ref="AZ20:AZ24" si="2">IFERROR(IF(AW20="","",AW20/$K20),"")</f>
        <v/>
      </c>
      <c r="BA20" s="236"/>
      <c r="BB20" s="237"/>
      <c r="BC20" s="238"/>
      <c r="BD20" s="50" t="str">
        <f t="shared" ref="BD20:BD24" si="3">IFERROR(IF(BA20="","",BA20/$K20),"")</f>
        <v/>
      </c>
      <c r="BE20" s="236"/>
      <c r="BF20" s="237"/>
      <c r="BG20" s="238"/>
      <c r="BH20" s="50" t="str">
        <f t="shared" ref="BH20:BH24" si="4">IFERROR(IF(BE20="","",BE20/$K20),"")</f>
        <v/>
      </c>
      <c r="BI20" s="236"/>
      <c r="BJ20" s="237"/>
      <c r="BK20" s="238"/>
      <c r="BL20" s="50" t="str">
        <f t="shared" ref="BL20:BL24" si="5">IFERROR(IF(BI20="","",BI20/$K20),"")</f>
        <v/>
      </c>
      <c r="BM20" s="236"/>
      <c r="BN20" s="237"/>
      <c r="BO20" s="238"/>
      <c r="BP20" s="50" t="str">
        <f t="shared" ref="BP20:BP24" si="6">IFERROR(IF(BM20="","",BM20/$K20),"")</f>
        <v/>
      </c>
      <c r="BQ20" s="236"/>
      <c r="BR20" s="237"/>
      <c r="BS20" s="238"/>
      <c r="BT20" s="50" t="str">
        <f t="shared" ref="BT20:BT24" si="7">IFERROR(IF(BQ20="","",BQ20/$K20),"")</f>
        <v/>
      </c>
      <c r="BU20" s="236"/>
      <c r="BV20" s="237"/>
      <c r="BW20" s="238"/>
      <c r="BX20" s="50" t="str">
        <f t="shared" ref="BX20:BX24" si="8">IFERROR(IF(BU20="","",BU20/$K20),"")</f>
        <v/>
      </c>
      <c r="BY20" s="236"/>
      <c r="BZ20" s="237"/>
      <c r="CA20" s="238"/>
      <c r="CB20" s="50" t="str">
        <f t="shared" ref="CB20:CB24" si="9">IFERROR(IF(BY20="","",BY20/$K20),"")</f>
        <v/>
      </c>
      <c r="CC20" s="236"/>
      <c r="CD20" s="237"/>
      <c r="CE20" s="238"/>
      <c r="CF20" s="50" t="str">
        <f t="shared" ref="CF20:CF24" si="10">IFERROR(IF(CC20="","",CC20/$K20),"")</f>
        <v/>
      </c>
      <c r="CG20" s="236"/>
      <c r="CH20" s="237"/>
      <c r="CI20" s="238"/>
      <c r="CJ20" s="50" t="str">
        <f t="shared" ref="CJ20:CJ24" si="11">IFERROR(IF(CG20="","",CG20/$K20),"")</f>
        <v/>
      </c>
      <c r="CK20" s="236"/>
      <c r="CL20" s="237"/>
      <c r="CM20" s="238"/>
      <c r="CN20" s="50" t="str">
        <f t="shared" ref="CN20:CN24" si="12">IFERROR(IF(CK20="","",CK20/$K20),"")</f>
        <v/>
      </c>
      <c r="CO20" s="236"/>
      <c r="CP20" s="237"/>
      <c r="CQ20" s="238"/>
      <c r="CR20" s="50" t="str">
        <f t="shared" ref="CR20:CR24" si="13">IFERROR(IF(CO20="","",CO20/$K20),"")</f>
        <v/>
      </c>
      <c r="CS20" s="236"/>
      <c r="CT20" s="237"/>
      <c r="CU20" s="238"/>
      <c r="CV20" s="50" t="str">
        <f t="shared" ref="CV20:CV24" si="14">IFERROR(IF(CS20="","",CS20/$K20),"")</f>
        <v/>
      </c>
      <c r="CW20" s="236"/>
      <c r="CX20" s="237"/>
      <c r="CY20" s="238"/>
      <c r="CZ20" s="50" t="str">
        <f t="shared" ref="CZ20:CZ24" si="15">IFERROR(IF(CW20="","",CW20/$K20),"")</f>
        <v/>
      </c>
      <c r="DA20" s="236"/>
      <c r="DB20" s="237"/>
      <c r="DC20" s="238"/>
      <c r="DD20" s="50" t="str">
        <f t="shared" ref="DD20:DD24" si="16">IFERROR(IF(DA20="","",DA20/$K20),"")</f>
        <v/>
      </c>
      <c r="DE20" s="236"/>
      <c r="DF20" s="237"/>
      <c r="DG20" s="238"/>
      <c r="DH20" s="50" t="str">
        <f t="shared" ref="DH20:DH24" si="17">IFERROR(IF(DE20="","",DE20/$K20),"")</f>
        <v/>
      </c>
      <c r="DI20" s="236"/>
      <c r="DJ20" s="237"/>
      <c r="DK20" s="238"/>
      <c r="DL20" s="50" t="str">
        <f t="shared" ref="DL20:DL24" si="18">IFERROR(IF(DI20="","",DI20/$K20),"")</f>
        <v/>
      </c>
      <c r="DM20" s="236"/>
      <c r="DN20" s="237"/>
      <c r="DO20" s="238"/>
      <c r="DP20" s="50" t="str">
        <f t="shared" ref="DP20:DP24" si="19">IFERROR(IF(DM20="","",DM20/$K20),"")</f>
        <v/>
      </c>
      <c r="DQ20" s="236"/>
      <c r="DR20" s="237"/>
      <c r="DS20" s="238"/>
      <c r="DT20" s="50" t="str">
        <f t="shared" ref="DT20:DT24" si="20">IFERROR(IF(DQ20="","",DQ20/$K20),"")</f>
        <v/>
      </c>
      <c r="DU20" s="236"/>
      <c r="DV20" s="237"/>
      <c r="DW20" s="238"/>
      <c r="DX20" s="50" t="str">
        <f t="shared" ref="DX20:DX24" si="21">IFERROR(IF(DU20="","",DU20/$K20),"")</f>
        <v/>
      </c>
      <c r="DY20" s="236"/>
      <c r="DZ20" s="237"/>
      <c r="EA20" s="238"/>
      <c r="EB20" s="50" t="str">
        <f t="shared" ref="EB20:EB24" si="22">IFERROR(IF(DY20="","",DY20/$K20),"")</f>
        <v/>
      </c>
      <c r="EC20" s="236"/>
      <c r="ED20" s="237"/>
      <c r="EE20" s="238"/>
      <c r="EF20" s="50" t="str">
        <f t="shared" ref="EF20:EF24" si="23">IFERROR(IF(EC20="","",EC20/$K20),"")</f>
        <v/>
      </c>
      <c r="EG20" s="236"/>
      <c r="EH20" s="237"/>
      <c r="EI20" s="238"/>
      <c r="EJ20" s="50" t="str">
        <f t="shared" ref="EJ20:EJ24" si="24">IFERROR(IF(EG20="","",EG20/$K20),"")</f>
        <v/>
      </c>
      <c r="EK20" s="236"/>
      <c r="EL20" s="237"/>
      <c r="EM20" s="238"/>
      <c r="EN20" s="50" t="str">
        <f t="shared" ref="EN20:EN24" si="25">IFERROR(IF(EK20="","",EK20/$K20),"")</f>
        <v/>
      </c>
      <c r="EO20" s="236"/>
      <c r="EP20" s="237"/>
      <c r="EQ20" s="238"/>
      <c r="ER20" s="50" t="str">
        <f t="shared" ref="ER20:ER24" si="26">IFERROR(IF(EO20="","",EO20/$K20),"")</f>
        <v/>
      </c>
      <c r="ES20" s="236"/>
      <c r="ET20" s="237"/>
      <c r="EU20" s="238"/>
      <c r="EV20" s="50" t="str">
        <f t="shared" ref="EV20:EV24" si="27">IFERROR(IF(ES20="","",ES20/$K20),"")</f>
        <v/>
      </c>
      <c r="EW20" s="236"/>
      <c r="EX20" s="237"/>
      <c r="EY20" s="238"/>
      <c r="EZ20" s="50" t="str">
        <f t="shared" ref="EZ20:EZ24" si="28">IFERROR(IF(EW20="","",EW20/$K20),"")</f>
        <v/>
      </c>
      <c r="FA20" s="236"/>
      <c r="FB20" s="237"/>
      <c r="FC20" s="238"/>
      <c r="FD20" s="50" t="str">
        <f t="shared" ref="FD20:FD24" si="29">IFERROR(IF(FA20="","",FA20/$K20),"")</f>
        <v/>
      </c>
      <c r="FE20" s="236"/>
      <c r="FF20" s="237"/>
      <c r="FG20" s="238"/>
      <c r="FH20" s="50" t="str">
        <f t="shared" ref="FH20:FH24" si="30">IFERROR(IF(FE20="","",FE20/$K20),"")</f>
        <v/>
      </c>
      <c r="FI20" s="236"/>
      <c r="FJ20" s="237"/>
      <c r="FK20" s="238"/>
      <c r="FL20" s="50" t="str">
        <f t="shared" ref="FL20:FL24" si="31">IFERROR(IF(FI20="","",FI20/$K20),"")</f>
        <v/>
      </c>
      <c r="FM20" s="236"/>
      <c r="FN20" s="237"/>
      <c r="FO20" s="238"/>
      <c r="FP20" s="50" t="str">
        <f t="shared" ref="FP20:FP24" si="32">IFERROR(IF(FM20="","",FM20/$K20),"")</f>
        <v/>
      </c>
      <c r="FQ20" s="236"/>
      <c r="FR20" s="237"/>
      <c r="FS20" s="238"/>
      <c r="FT20" s="50" t="str">
        <f t="shared" ref="FT20:FT24" si="33">IFERROR(IF(FQ20="","",FQ20/$K20),"")</f>
        <v/>
      </c>
      <c r="FU20" s="236"/>
      <c r="FV20" s="237"/>
      <c r="FW20" s="238"/>
      <c r="FX20" s="50" t="str">
        <f t="shared" ref="FX20:FX24" si="34">IFERROR(IF(FU20="","",FU20/$K20),"")</f>
        <v/>
      </c>
      <c r="FY20" s="236"/>
      <c r="FZ20" s="237"/>
      <c r="GA20" s="238"/>
      <c r="GB20" s="50" t="str">
        <f t="shared" ref="GB20:GB24" si="35">IFERROR(IF(FY20="","",FY20/$K20),"")</f>
        <v/>
      </c>
      <c r="GC20" s="236"/>
      <c r="GD20" s="237"/>
      <c r="GE20" s="238"/>
      <c r="GF20" s="50" t="str">
        <f t="shared" ref="GF20:GF24" si="36">IFERROR(IF(GC20="","",GC20/$K20),"")</f>
        <v/>
      </c>
      <c r="GG20" s="236"/>
      <c r="GH20" s="237"/>
      <c r="GI20" s="238"/>
      <c r="GJ20" s="50" t="str">
        <f t="shared" ref="GJ20:GJ24" si="37">IFERROR(IF(GG20="","",GG20/$K20),"")</f>
        <v/>
      </c>
      <c r="GK20" s="236"/>
      <c r="GL20" s="237"/>
      <c r="GM20" s="238"/>
      <c r="GN20" s="50" t="str">
        <f t="shared" ref="GN20:GN24" si="38">IFERROR(IF(GK20="","",GK20/$K20),"")</f>
        <v/>
      </c>
      <c r="GO20" s="236"/>
      <c r="GP20" s="237"/>
      <c r="GQ20" s="238"/>
      <c r="GR20" s="50" t="str">
        <f t="shared" ref="GR20:GR24" si="39">IFERROR(IF(GO20="","",GO20/$K20),"")</f>
        <v/>
      </c>
      <c r="GS20" s="236"/>
      <c r="GT20" s="237"/>
      <c r="GU20" s="238"/>
      <c r="GV20" s="50" t="str">
        <f t="shared" ref="GV20:GV24" si="40">IFERROR(IF(GS20="","",GS20/$K20),"")</f>
        <v/>
      </c>
      <c r="GW20" s="236"/>
      <c r="GX20" s="237"/>
      <c r="GY20" s="238"/>
      <c r="GZ20" s="50" t="str">
        <f t="shared" ref="GZ20:GZ24" si="41">IFERROR(IF(GW20="","",GW20/$K20),"")</f>
        <v/>
      </c>
      <c r="HA20" s="236"/>
      <c r="HB20" s="237"/>
      <c r="HC20" s="238"/>
      <c r="HD20" s="50" t="str">
        <f t="shared" ref="HD20:HD24" si="42">IFERROR(IF(HA20="","",HA20/$K20),"")</f>
        <v/>
      </c>
      <c r="HE20" s="236"/>
      <c r="HF20" s="237"/>
      <c r="HG20" s="238"/>
      <c r="HH20" s="50" t="str">
        <f t="shared" ref="HH20:HH24" si="43">IFERROR(IF(HE20="","",HE20/$K20),"")</f>
        <v/>
      </c>
      <c r="HI20" s="236"/>
      <c r="HJ20" s="237"/>
      <c r="HK20" s="238"/>
      <c r="HL20" s="50" t="str">
        <f t="shared" ref="HL20:HL24" si="44">IFERROR(IF(HI20="","",HI20/$K20),"")</f>
        <v/>
      </c>
      <c r="HM20" s="236"/>
      <c r="HN20" s="237"/>
      <c r="HO20" s="238"/>
      <c r="HP20" s="50" t="str">
        <f t="shared" ref="HP20:HP24" si="45">IFERROR(IF(HM20="","",HM20/$K20),"")</f>
        <v/>
      </c>
      <c r="HQ20" s="236"/>
      <c r="HR20" s="237"/>
      <c r="HS20" s="238"/>
      <c r="HT20" s="50" t="str">
        <f t="shared" ref="HT20:HT24" si="46">IFERROR(IF(HQ20="","",HQ20/$K20),"")</f>
        <v/>
      </c>
      <c r="HU20" s="236"/>
      <c r="HV20" s="237"/>
      <c r="HW20" s="238"/>
      <c r="HX20" s="51" t="str">
        <f t="shared" ref="HX20:HX24" si="47">IFERROR(IF(HU20="","",HU20/$K20),"")</f>
        <v/>
      </c>
    </row>
    <row r="21" spans="2:232" ht="24" customHeight="1">
      <c r="B21" s="244"/>
      <c r="C21" s="245"/>
      <c r="D21" s="245"/>
      <c r="E21" s="245"/>
      <c r="F21" s="245"/>
      <c r="G21" s="245"/>
      <c r="H21" s="245"/>
      <c r="I21" s="52"/>
      <c r="J21" s="52"/>
      <c r="K21" s="246"/>
      <c r="L21" s="246"/>
      <c r="M21" s="246"/>
      <c r="N21" s="53" t="str">
        <f>IF(K21=0," ",O21/K21)</f>
        <v xml:space="preserve"> </v>
      </c>
      <c r="O21" s="152">
        <f>SUM(種別２)</f>
        <v>0</v>
      </c>
      <c r="P21" s="152"/>
      <c r="Q21" s="152"/>
      <c r="R21" s="153"/>
      <c r="S21" s="158"/>
      <c r="T21" s="54" t="str">
        <f>IF(K21=0," ",U21/K21)</f>
        <v xml:space="preserve"> </v>
      </c>
      <c r="U21" s="247"/>
      <c r="V21" s="247"/>
      <c r="W21" s="247"/>
      <c r="X21" s="153"/>
      <c r="Y21" s="154"/>
      <c r="Z21" s="55" t="str">
        <f>IF(K21=0," ",T21+N21)</f>
        <v xml:space="preserve"> </v>
      </c>
      <c r="AA21" s="152">
        <f t="shared" ref="AA21:AA26" si="48">O21+U21</f>
        <v>0</v>
      </c>
      <c r="AB21" s="152"/>
      <c r="AC21" s="152"/>
      <c r="AD21" s="153"/>
      <c r="AE21" s="154"/>
      <c r="AG21" s="243"/>
      <c r="AH21" s="237"/>
      <c r="AI21" s="238"/>
      <c r="AJ21" s="50" t="str">
        <f>IFERROR(IF(AG21="","",AG21/$K21),"")</f>
        <v/>
      </c>
      <c r="AK21" s="236"/>
      <c r="AL21" s="237"/>
      <c r="AM21" s="238"/>
      <c r="AN21" s="50" t="str">
        <f>IFERROR(IF(AK21="","",AK21/$K21),"")</f>
        <v/>
      </c>
      <c r="AO21" s="236"/>
      <c r="AP21" s="237"/>
      <c r="AQ21" s="238"/>
      <c r="AR21" s="50" t="str">
        <f t="shared" si="0"/>
        <v/>
      </c>
      <c r="AS21" s="236"/>
      <c r="AT21" s="237"/>
      <c r="AU21" s="238"/>
      <c r="AV21" s="50" t="str">
        <f t="shared" si="1"/>
        <v/>
      </c>
      <c r="AW21" s="236"/>
      <c r="AX21" s="237"/>
      <c r="AY21" s="238"/>
      <c r="AZ21" s="50" t="str">
        <f t="shared" si="2"/>
        <v/>
      </c>
      <c r="BA21" s="236"/>
      <c r="BB21" s="237"/>
      <c r="BC21" s="238"/>
      <c r="BD21" s="50" t="str">
        <f t="shared" si="3"/>
        <v/>
      </c>
      <c r="BE21" s="236"/>
      <c r="BF21" s="237"/>
      <c r="BG21" s="238"/>
      <c r="BH21" s="50" t="str">
        <f t="shared" si="4"/>
        <v/>
      </c>
      <c r="BI21" s="236"/>
      <c r="BJ21" s="237"/>
      <c r="BK21" s="238"/>
      <c r="BL21" s="50" t="str">
        <f t="shared" si="5"/>
        <v/>
      </c>
      <c r="BM21" s="236"/>
      <c r="BN21" s="237"/>
      <c r="BO21" s="238"/>
      <c r="BP21" s="50" t="str">
        <f t="shared" si="6"/>
        <v/>
      </c>
      <c r="BQ21" s="236"/>
      <c r="BR21" s="237"/>
      <c r="BS21" s="238"/>
      <c r="BT21" s="50" t="str">
        <f t="shared" si="7"/>
        <v/>
      </c>
      <c r="BU21" s="236"/>
      <c r="BV21" s="237"/>
      <c r="BW21" s="238"/>
      <c r="BX21" s="50" t="str">
        <f t="shared" si="8"/>
        <v/>
      </c>
      <c r="BY21" s="236"/>
      <c r="BZ21" s="237"/>
      <c r="CA21" s="238"/>
      <c r="CB21" s="50" t="str">
        <f t="shared" si="9"/>
        <v/>
      </c>
      <c r="CC21" s="236"/>
      <c r="CD21" s="237"/>
      <c r="CE21" s="238"/>
      <c r="CF21" s="50" t="str">
        <f t="shared" si="10"/>
        <v/>
      </c>
      <c r="CG21" s="236"/>
      <c r="CH21" s="237"/>
      <c r="CI21" s="238"/>
      <c r="CJ21" s="50" t="str">
        <f t="shared" si="11"/>
        <v/>
      </c>
      <c r="CK21" s="236"/>
      <c r="CL21" s="237"/>
      <c r="CM21" s="238"/>
      <c r="CN21" s="50" t="str">
        <f t="shared" si="12"/>
        <v/>
      </c>
      <c r="CO21" s="236"/>
      <c r="CP21" s="237"/>
      <c r="CQ21" s="238"/>
      <c r="CR21" s="50" t="str">
        <f t="shared" si="13"/>
        <v/>
      </c>
      <c r="CS21" s="236"/>
      <c r="CT21" s="237"/>
      <c r="CU21" s="238"/>
      <c r="CV21" s="50" t="str">
        <f t="shared" si="14"/>
        <v/>
      </c>
      <c r="CW21" s="236"/>
      <c r="CX21" s="237"/>
      <c r="CY21" s="238"/>
      <c r="CZ21" s="50" t="str">
        <f t="shared" si="15"/>
        <v/>
      </c>
      <c r="DA21" s="236"/>
      <c r="DB21" s="237"/>
      <c r="DC21" s="238"/>
      <c r="DD21" s="50" t="str">
        <f t="shared" si="16"/>
        <v/>
      </c>
      <c r="DE21" s="236"/>
      <c r="DF21" s="237"/>
      <c r="DG21" s="238"/>
      <c r="DH21" s="50" t="str">
        <f t="shared" si="17"/>
        <v/>
      </c>
      <c r="DI21" s="236"/>
      <c r="DJ21" s="237"/>
      <c r="DK21" s="238"/>
      <c r="DL21" s="50" t="str">
        <f t="shared" si="18"/>
        <v/>
      </c>
      <c r="DM21" s="236"/>
      <c r="DN21" s="237"/>
      <c r="DO21" s="238"/>
      <c r="DP21" s="50" t="str">
        <f t="shared" si="19"/>
        <v/>
      </c>
      <c r="DQ21" s="236"/>
      <c r="DR21" s="237"/>
      <c r="DS21" s="238"/>
      <c r="DT21" s="50" t="str">
        <f t="shared" si="20"/>
        <v/>
      </c>
      <c r="DU21" s="236"/>
      <c r="DV21" s="237"/>
      <c r="DW21" s="238"/>
      <c r="DX21" s="50" t="str">
        <f t="shared" si="21"/>
        <v/>
      </c>
      <c r="DY21" s="236"/>
      <c r="DZ21" s="237"/>
      <c r="EA21" s="238"/>
      <c r="EB21" s="50" t="str">
        <f t="shared" si="22"/>
        <v/>
      </c>
      <c r="EC21" s="236"/>
      <c r="ED21" s="237"/>
      <c r="EE21" s="238"/>
      <c r="EF21" s="50" t="str">
        <f t="shared" si="23"/>
        <v/>
      </c>
      <c r="EG21" s="236"/>
      <c r="EH21" s="237"/>
      <c r="EI21" s="238"/>
      <c r="EJ21" s="50" t="str">
        <f t="shared" si="24"/>
        <v/>
      </c>
      <c r="EK21" s="236"/>
      <c r="EL21" s="237"/>
      <c r="EM21" s="238"/>
      <c r="EN21" s="50" t="str">
        <f t="shared" si="25"/>
        <v/>
      </c>
      <c r="EO21" s="236"/>
      <c r="EP21" s="237"/>
      <c r="EQ21" s="238"/>
      <c r="ER21" s="50" t="str">
        <f t="shared" si="26"/>
        <v/>
      </c>
      <c r="ES21" s="236"/>
      <c r="ET21" s="237"/>
      <c r="EU21" s="238"/>
      <c r="EV21" s="50" t="str">
        <f t="shared" si="27"/>
        <v/>
      </c>
      <c r="EW21" s="236"/>
      <c r="EX21" s="237"/>
      <c r="EY21" s="238"/>
      <c r="EZ21" s="50" t="str">
        <f t="shared" si="28"/>
        <v/>
      </c>
      <c r="FA21" s="236"/>
      <c r="FB21" s="237"/>
      <c r="FC21" s="238"/>
      <c r="FD21" s="50" t="str">
        <f t="shared" si="29"/>
        <v/>
      </c>
      <c r="FE21" s="236"/>
      <c r="FF21" s="237"/>
      <c r="FG21" s="238"/>
      <c r="FH21" s="50" t="str">
        <f t="shared" si="30"/>
        <v/>
      </c>
      <c r="FI21" s="236"/>
      <c r="FJ21" s="237"/>
      <c r="FK21" s="238"/>
      <c r="FL21" s="50" t="str">
        <f t="shared" si="31"/>
        <v/>
      </c>
      <c r="FM21" s="236"/>
      <c r="FN21" s="237"/>
      <c r="FO21" s="238"/>
      <c r="FP21" s="50" t="str">
        <f t="shared" si="32"/>
        <v/>
      </c>
      <c r="FQ21" s="236"/>
      <c r="FR21" s="237"/>
      <c r="FS21" s="238"/>
      <c r="FT21" s="50" t="str">
        <f t="shared" si="33"/>
        <v/>
      </c>
      <c r="FU21" s="236"/>
      <c r="FV21" s="237"/>
      <c r="FW21" s="238"/>
      <c r="FX21" s="50" t="str">
        <f t="shared" si="34"/>
        <v/>
      </c>
      <c r="FY21" s="236"/>
      <c r="FZ21" s="237"/>
      <c r="GA21" s="238"/>
      <c r="GB21" s="50" t="str">
        <f t="shared" si="35"/>
        <v/>
      </c>
      <c r="GC21" s="236"/>
      <c r="GD21" s="237"/>
      <c r="GE21" s="238"/>
      <c r="GF21" s="50" t="str">
        <f t="shared" si="36"/>
        <v/>
      </c>
      <c r="GG21" s="236"/>
      <c r="GH21" s="237"/>
      <c r="GI21" s="238"/>
      <c r="GJ21" s="50" t="str">
        <f t="shared" si="37"/>
        <v/>
      </c>
      <c r="GK21" s="236"/>
      <c r="GL21" s="237"/>
      <c r="GM21" s="238"/>
      <c r="GN21" s="50" t="str">
        <f t="shared" si="38"/>
        <v/>
      </c>
      <c r="GO21" s="236"/>
      <c r="GP21" s="237"/>
      <c r="GQ21" s="238"/>
      <c r="GR21" s="50" t="str">
        <f t="shared" si="39"/>
        <v/>
      </c>
      <c r="GS21" s="236"/>
      <c r="GT21" s="237"/>
      <c r="GU21" s="238"/>
      <c r="GV21" s="50" t="str">
        <f t="shared" si="40"/>
        <v/>
      </c>
      <c r="GW21" s="236"/>
      <c r="GX21" s="237"/>
      <c r="GY21" s="238"/>
      <c r="GZ21" s="50" t="str">
        <f t="shared" si="41"/>
        <v/>
      </c>
      <c r="HA21" s="236"/>
      <c r="HB21" s="237"/>
      <c r="HC21" s="238"/>
      <c r="HD21" s="50" t="str">
        <f t="shared" si="42"/>
        <v/>
      </c>
      <c r="HE21" s="236"/>
      <c r="HF21" s="237"/>
      <c r="HG21" s="238"/>
      <c r="HH21" s="50" t="str">
        <f t="shared" si="43"/>
        <v/>
      </c>
      <c r="HI21" s="236"/>
      <c r="HJ21" s="237"/>
      <c r="HK21" s="238"/>
      <c r="HL21" s="50" t="str">
        <f t="shared" si="44"/>
        <v/>
      </c>
      <c r="HM21" s="236"/>
      <c r="HN21" s="237"/>
      <c r="HO21" s="238"/>
      <c r="HP21" s="50" t="str">
        <f t="shared" si="45"/>
        <v/>
      </c>
      <c r="HQ21" s="236"/>
      <c r="HR21" s="237"/>
      <c r="HS21" s="238"/>
      <c r="HT21" s="50" t="str">
        <f t="shared" si="46"/>
        <v/>
      </c>
      <c r="HU21" s="236"/>
      <c r="HV21" s="237"/>
      <c r="HW21" s="238"/>
      <c r="HX21" s="51" t="str">
        <f t="shared" si="47"/>
        <v/>
      </c>
    </row>
    <row r="22" spans="2:232" ht="24" customHeight="1">
      <c r="B22" s="244"/>
      <c r="C22" s="245"/>
      <c r="D22" s="245"/>
      <c r="E22" s="245"/>
      <c r="F22" s="245"/>
      <c r="G22" s="245"/>
      <c r="H22" s="245"/>
      <c r="I22" s="52"/>
      <c r="J22" s="52"/>
      <c r="K22" s="246"/>
      <c r="L22" s="246"/>
      <c r="M22" s="246"/>
      <c r="N22" s="53" t="str">
        <f>IF(K22=0," ",O22/K22)</f>
        <v xml:space="preserve"> </v>
      </c>
      <c r="O22" s="152">
        <f>SUM(種別３)</f>
        <v>0</v>
      </c>
      <c r="P22" s="152"/>
      <c r="Q22" s="152"/>
      <c r="R22" s="153"/>
      <c r="S22" s="158"/>
      <c r="T22" s="54" t="str">
        <f>IF(K22=0," ",U22/K22)</f>
        <v xml:space="preserve"> </v>
      </c>
      <c r="U22" s="247"/>
      <c r="V22" s="247"/>
      <c r="W22" s="247"/>
      <c r="X22" s="153"/>
      <c r="Y22" s="154"/>
      <c r="Z22" s="55" t="str">
        <f>IF(K22=0," ",T22+N22)</f>
        <v xml:space="preserve"> </v>
      </c>
      <c r="AA22" s="152">
        <f t="shared" si="48"/>
        <v>0</v>
      </c>
      <c r="AB22" s="152"/>
      <c r="AC22" s="152"/>
      <c r="AD22" s="153"/>
      <c r="AE22" s="154"/>
      <c r="AG22" s="243"/>
      <c r="AH22" s="237"/>
      <c r="AI22" s="238"/>
      <c r="AJ22" s="50" t="str">
        <f>IFERROR(IF(AG22="","",AG22/$K22),"")</f>
        <v/>
      </c>
      <c r="AK22" s="236"/>
      <c r="AL22" s="237"/>
      <c r="AM22" s="238"/>
      <c r="AN22" s="50" t="str">
        <f>IFERROR(IF(AK22="","",AK22/$K22),"")</f>
        <v/>
      </c>
      <c r="AO22" s="236"/>
      <c r="AP22" s="237"/>
      <c r="AQ22" s="238"/>
      <c r="AR22" s="50" t="str">
        <f t="shared" si="0"/>
        <v/>
      </c>
      <c r="AS22" s="236"/>
      <c r="AT22" s="237"/>
      <c r="AU22" s="238"/>
      <c r="AV22" s="50" t="str">
        <f t="shared" si="1"/>
        <v/>
      </c>
      <c r="AW22" s="236"/>
      <c r="AX22" s="237"/>
      <c r="AY22" s="238"/>
      <c r="AZ22" s="50" t="str">
        <f t="shared" si="2"/>
        <v/>
      </c>
      <c r="BA22" s="236"/>
      <c r="BB22" s="237"/>
      <c r="BC22" s="238"/>
      <c r="BD22" s="50" t="str">
        <f t="shared" si="3"/>
        <v/>
      </c>
      <c r="BE22" s="236"/>
      <c r="BF22" s="237"/>
      <c r="BG22" s="238"/>
      <c r="BH22" s="50" t="str">
        <f t="shared" si="4"/>
        <v/>
      </c>
      <c r="BI22" s="236"/>
      <c r="BJ22" s="237"/>
      <c r="BK22" s="238"/>
      <c r="BL22" s="50" t="str">
        <f t="shared" si="5"/>
        <v/>
      </c>
      <c r="BM22" s="236"/>
      <c r="BN22" s="237"/>
      <c r="BO22" s="238"/>
      <c r="BP22" s="50" t="str">
        <f t="shared" si="6"/>
        <v/>
      </c>
      <c r="BQ22" s="236"/>
      <c r="BR22" s="237"/>
      <c r="BS22" s="238"/>
      <c r="BT22" s="50" t="str">
        <f t="shared" si="7"/>
        <v/>
      </c>
      <c r="BU22" s="236"/>
      <c r="BV22" s="237"/>
      <c r="BW22" s="238"/>
      <c r="BX22" s="50" t="str">
        <f t="shared" si="8"/>
        <v/>
      </c>
      <c r="BY22" s="236"/>
      <c r="BZ22" s="237"/>
      <c r="CA22" s="238"/>
      <c r="CB22" s="50" t="str">
        <f t="shared" si="9"/>
        <v/>
      </c>
      <c r="CC22" s="236"/>
      <c r="CD22" s="237"/>
      <c r="CE22" s="238"/>
      <c r="CF22" s="50" t="str">
        <f t="shared" si="10"/>
        <v/>
      </c>
      <c r="CG22" s="236"/>
      <c r="CH22" s="237"/>
      <c r="CI22" s="238"/>
      <c r="CJ22" s="50" t="str">
        <f t="shared" si="11"/>
        <v/>
      </c>
      <c r="CK22" s="236"/>
      <c r="CL22" s="237"/>
      <c r="CM22" s="238"/>
      <c r="CN22" s="50" t="str">
        <f t="shared" si="12"/>
        <v/>
      </c>
      <c r="CO22" s="236"/>
      <c r="CP22" s="237"/>
      <c r="CQ22" s="238"/>
      <c r="CR22" s="50" t="str">
        <f t="shared" si="13"/>
        <v/>
      </c>
      <c r="CS22" s="236"/>
      <c r="CT22" s="237"/>
      <c r="CU22" s="238"/>
      <c r="CV22" s="50" t="str">
        <f t="shared" si="14"/>
        <v/>
      </c>
      <c r="CW22" s="236"/>
      <c r="CX22" s="237"/>
      <c r="CY22" s="238"/>
      <c r="CZ22" s="50" t="str">
        <f t="shared" si="15"/>
        <v/>
      </c>
      <c r="DA22" s="236"/>
      <c r="DB22" s="237"/>
      <c r="DC22" s="238"/>
      <c r="DD22" s="50" t="str">
        <f t="shared" si="16"/>
        <v/>
      </c>
      <c r="DE22" s="236"/>
      <c r="DF22" s="237"/>
      <c r="DG22" s="238"/>
      <c r="DH22" s="50" t="str">
        <f t="shared" si="17"/>
        <v/>
      </c>
      <c r="DI22" s="236"/>
      <c r="DJ22" s="237"/>
      <c r="DK22" s="238"/>
      <c r="DL22" s="50" t="str">
        <f t="shared" si="18"/>
        <v/>
      </c>
      <c r="DM22" s="236"/>
      <c r="DN22" s="237"/>
      <c r="DO22" s="238"/>
      <c r="DP22" s="50" t="str">
        <f t="shared" si="19"/>
        <v/>
      </c>
      <c r="DQ22" s="236"/>
      <c r="DR22" s="237"/>
      <c r="DS22" s="238"/>
      <c r="DT22" s="50" t="str">
        <f t="shared" si="20"/>
        <v/>
      </c>
      <c r="DU22" s="236"/>
      <c r="DV22" s="237"/>
      <c r="DW22" s="238"/>
      <c r="DX22" s="50" t="str">
        <f t="shared" si="21"/>
        <v/>
      </c>
      <c r="DY22" s="236"/>
      <c r="DZ22" s="237"/>
      <c r="EA22" s="238"/>
      <c r="EB22" s="50" t="str">
        <f t="shared" si="22"/>
        <v/>
      </c>
      <c r="EC22" s="236"/>
      <c r="ED22" s="237"/>
      <c r="EE22" s="238"/>
      <c r="EF22" s="50" t="str">
        <f t="shared" si="23"/>
        <v/>
      </c>
      <c r="EG22" s="236"/>
      <c r="EH22" s="237"/>
      <c r="EI22" s="238"/>
      <c r="EJ22" s="50" t="str">
        <f t="shared" si="24"/>
        <v/>
      </c>
      <c r="EK22" s="236"/>
      <c r="EL22" s="237"/>
      <c r="EM22" s="238"/>
      <c r="EN22" s="50" t="str">
        <f t="shared" si="25"/>
        <v/>
      </c>
      <c r="EO22" s="236"/>
      <c r="EP22" s="237"/>
      <c r="EQ22" s="238"/>
      <c r="ER22" s="50" t="str">
        <f t="shared" si="26"/>
        <v/>
      </c>
      <c r="ES22" s="236"/>
      <c r="ET22" s="237"/>
      <c r="EU22" s="238"/>
      <c r="EV22" s="50" t="str">
        <f t="shared" si="27"/>
        <v/>
      </c>
      <c r="EW22" s="236"/>
      <c r="EX22" s="237"/>
      <c r="EY22" s="238"/>
      <c r="EZ22" s="50" t="str">
        <f t="shared" si="28"/>
        <v/>
      </c>
      <c r="FA22" s="236"/>
      <c r="FB22" s="237"/>
      <c r="FC22" s="238"/>
      <c r="FD22" s="50" t="str">
        <f t="shared" si="29"/>
        <v/>
      </c>
      <c r="FE22" s="236"/>
      <c r="FF22" s="237"/>
      <c r="FG22" s="238"/>
      <c r="FH22" s="50" t="str">
        <f t="shared" si="30"/>
        <v/>
      </c>
      <c r="FI22" s="236"/>
      <c r="FJ22" s="237"/>
      <c r="FK22" s="238"/>
      <c r="FL22" s="50" t="str">
        <f t="shared" si="31"/>
        <v/>
      </c>
      <c r="FM22" s="236"/>
      <c r="FN22" s="237"/>
      <c r="FO22" s="238"/>
      <c r="FP22" s="50" t="str">
        <f t="shared" si="32"/>
        <v/>
      </c>
      <c r="FQ22" s="236"/>
      <c r="FR22" s="237"/>
      <c r="FS22" s="238"/>
      <c r="FT22" s="50" t="str">
        <f t="shared" si="33"/>
        <v/>
      </c>
      <c r="FU22" s="236"/>
      <c r="FV22" s="237"/>
      <c r="FW22" s="238"/>
      <c r="FX22" s="50" t="str">
        <f t="shared" si="34"/>
        <v/>
      </c>
      <c r="FY22" s="236"/>
      <c r="FZ22" s="237"/>
      <c r="GA22" s="238"/>
      <c r="GB22" s="50" t="str">
        <f t="shared" si="35"/>
        <v/>
      </c>
      <c r="GC22" s="236"/>
      <c r="GD22" s="237"/>
      <c r="GE22" s="238"/>
      <c r="GF22" s="50" t="str">
        <f t="shared" si="36"/>
        <v/>
      </c>
      <c r="GG22" s="236"/>
      <c r="GH22" s="237"/>
      <c r="GI22" s="238"/>
      <c r="GJ22" s="50" t="str">
        <f t="shared" si="37"/>
        <v/>
      </c>
      <c r="GK22" s="236"/>
      <c r="GL22" s="237"/>
      <c r="GM22" s="238"/>
      <c r="GN22" s="50" t="str">
        <f t="shared" si="38"/>
        <v/>
      </c>
      <c r="GO22" s="236"/>
      <c r="GP22" s="237"/>
      <c r="GQ22" s="238"/>
      <c r="GR22" s="50" t="str">
        <f t="shared" si="39"/>
        <v/>
      </c>
      <c r="GS22" s="236"/>
      <c r="GT22" s="237"/>
      <c r="GU22" s="238"/>
      <c r="GV22" s="50" t="str">
        <f t="shared" si="40"/>
        <v/>
      </c>
      <c r="GW22" s="236"/>
      <c r="GX22" s="237"/>
      <c r="GY22" s="238"/>
      <c r="GZ22" s="50" t="str">
        <f t="shared" si="41"/>
        <v/>
      </c>
      <c r="HA22" s="236"/>
      <c r="HB22" s="237"/>
      <c r="HC22" s="238"/>
      <c r="HD22" s="50" t="str">
        <f t="shared" si="42"/>
        <v/>
      </c>
      <c r="HE22" s="236"/>
      <c r="HF22" s="237"/>
      <c r="HG22" s="238"/>
      <c r="HH22" s="50" t="str">
        <f t="shared" si="43"/>
        <v/>
      </c>
      <c r="HI22" s="236"/>
      <c r="HJ22" s="237"/>
      <c r="HK22" s="238"/>
      <c r="HL22" s="50" t="str">
        <f t="shared" si="44"/>
        <v/>
      </c>
      <c r="HM22" s="236"/>
      <c r="HN22" s="237"/>
      <c r="HO22" s="238"/>
      <c r="HP22" s="50" t="str">
        <f t="shared" si="45"/>
        <v/>
      </c>
      <c r="HQ22" s="236"/>
      <c r="HR22" s="237"/>
      <c r="HS22" s="238"/>
      <c r="HT22" s="50" t="str">
        <f t="shared" si="46"/>
        <v/>
      </c>
      <c r="HU22" s="236"/>
      <c r="HV22" s="237"/>
      <c r="HW22" s="238"/>
      <c r="HX22" s="51" t="str">
        <f t="shared" si="47"/>
        <v/>
      </c>
    </row>
    <row r="23" spans="2:232" ht="24" customHeight="1">
      <c r="B23" s="244"/>
      <c r="C23" s="245"/>
      <c r="D23" s="245"/>
      <c r="E23" s="245"/>
      <c r="F23" s="245"/>
      <c r="G23" s="245"/>
      <c r="H23" s="245"/>
      <c r="I23" s="52"/>
      <c r="J23" s="52"/>
      <c r="K23" s="246"/>
      <c r="L23" s="246"/>
      <c r="M23" s="246"/>
      <c r="N23" s="53" t="str">
        <f>IF(K23=0," ",O23/K23)</f>
        <v xml:space="preserve"> </v>
      </c>
      <c r="O23" s="152">
        <f>SUM(種別４)</f>
        <v>0</v>
      </c>
      <c r="P23" s="152"/>
      <c r="Q23" s="152"/>
      <c r="R23" s="153"/>
      <c r="S23" s="158"/>
      <c r="T23" s="54" t="str">
        <f>IF(K23=0," ",U23/K23)</f>
        <v xml:space="preserve"> </v>
      </c>
      <c r="U23" s="247"/>
      <c r="V23" s="247"/>
      <c r="W23" s="247"/>
      <c r="X23" s="153"/>
      <c r="Y23" s="154"/>
      <c r="Z23" s="55" t="str">
        <f>IF(K23=0," ",T23+N23)</f>
        <v xml:space="preserve"> </v>
      </c>
      <c r="AA23" s="152">
        <f t="shared" si="48"/>
        <v>0</v>
      </c>
      <c r="AB23" s="152"/>
      <c r="AC23" s="152"/>
      <c r="AD23" s="153"/>
      <c r="AE23" s="154"/>
      <c r="AG23" s="243"/>
      <c r="AH23" s="237"/>
      <c r="AI23" s="238"/>
      <c r="AJ23" s="50" t="str">
        <f>IFERROR(IF(AG23="","",AG23/$K23),"")</f>
        <v/>
      </c>
      <c r="AK23" s="236"/>
      <c r="AL23" s="237"/>
      <c r="AM23" s="238"/>
      <c r="AN23" s="50" t="str">
        <f>IFERROR(IF(AK23="","",AK23/$K23),"")</f>
        <v/>
      </c>
      <c r="AO23" s="236"/>
      <c r="AP23" s="237"/>
      <c r="AQ23" s="238"/>
      <c r="AR23" s="50" t="str">
        <f t="shared" si="0"/>
        <v/>
      </c>
      <c r="AS23" s="236"/>
      <c r="AT23" s="237"/>
      <c r="AU23" s="238"/>
      <c r="AV23" s="50" t="str">
        <f t="shared" si="1"/>
        <v/>
      </c>
      <c r="AW23" s="236"/>
      <c r="AX23" s="237"/>
      <c r="AY23" s="238"/>
      <c r="AZ23" s="50" t="str">
        <f t="shared" si="2"/>
        <v/>
      </c>
      <c r="BA23" s="236"/>
      <c r="BB23" s="237"/>
      <c r="BC23" s="238"/>
      <c r="BD23" s="50" t="str">
        <f t="shared" si="3"/>
        <v/>
      </c>
      <c r="BE23" s="236"/>
      <c r="BF23" s="237"/>
      <c r="BG23" s="238"/>
      <c r="BH23" s="50" t="str">
        <f t="shared" si="4"/>
        <v/>
      </c>
      <c r="BI23" s="236"/>
      <c r="BJ23" s="237"/>
      <c r="BK23" s="238"/>
      <c r="BL23" s="50" t="str">
        <f t="shared" si="5"/>
        <v/>
      </c>
      <c r="BM23" s="236"/>
      <c r="BN23" s="237"/>
      <c r="BO23" s="238"/>
      <c r="BP23" s="50" t="str">
        <f t="shared" si="6"/>
        <v/>
      </c>
      <c r="BQ23" s="236"/>
      <c r="BR23" s="237"/>
      <c r="BS23" s="238"/>
      <c r="BT23" s="50" t="str">
        <f t="shared" si="7"/>
        <v/>
      </c>
      <c r="BU23" s="236"/>
      <c r="BV23" s="237"/>
      <c r="BW23" s="238"/>
      <c r="BX23" s="50" t="str">
        <f t="shared" si="8"/>
        <v/>
      </c>
      <c r="BY23" s="236"/>
      <c r="BZ23" s="237"/>
      <c r="CA23" s="238"/>
      <c r="CB23" s="50" t="str">
        <f t="shared" si="9"/>
        <v/>
      </c>
      <c r="CC23" s="236"/>
      <c r="CD23" s="237"/>
      <c r="CE23" s="238"/>
      <c r="CF23" s="50" t="str">
        <f t="shared" si="10"/>
        <v/>
      </c>
      <c r="CG23" s="236"/>
      <c r="CH23" s="237"/>
      <c r="CI23" s="238"/>
      <c r="CJ23" s="50" t="str">
        <f t="shared" si="11"/>
        <v/>
      </c>
      <c r="CK23" s="236"/>
      <c r="CL23" s="237"/>
      <c r="CM23" s="238"/>
      <c r="CN23" s="50" t="str">
        <f t="shared" si="12"/>
        <v/>
      </c>
      <c r="CO23" s="236"/>
      <c r="CP23" s="237"/>
      <c r="CQ23" s="238"/>
      <c r="CR23" s="50" t="str">
        <f t="shared" si="13"/>
        <v/>
      </c>
      <c r="CS23" s="236"/>
      <c r="CT23" s="237"/>
      <c r="CU23" s="238"/>
      <c r="CV23" s="50" t="str">
        <f t="shared" si="14"/>
        <v/>
      </c>
      <c r="CW23" s="236"/>
      <c r="CX23" s="237"/>
      <c r="CY23" s="238"/>
      <c r="CZ23" s="50" t="str">
        <f t="shared" si="15"/>
        <v/>
      </c>
      <c r="DA23" s="236"/>
      <c r="DB23" s="237"/>
      <c r="DC23" s="238"/>
      <c r="DD23" s="50" t="str">
        <f t="shared" si="16"/>
        <v/>
      </c>
      <c r="DE23" s="236"/>
      <c r="DF23" s="237"/>
      <c r="DG23" s="238"/>
      <c r="DH23" s="50" t="str">
        <f t="shared" si="17"/>
        <v/>
      </c>
      <c r="DI23" s="236"/>
      <c r="DJ23" s="237"/>
      <c r="DK23" s="238"/>
      <c r="DL23" s="50" t="str">
        <f t="shared" si="18"/>
        <v/>
      </c>
      <c r="DM23" s="236"/>
      <c r="DN23" s="237"/>
      <c r="DO23" s="238"/>
      <c r="DP23" s="50" t="str">
        <f t="shared" si="19"/>
        <v/>
      </c>
      <c r="DQ23" s="236"/>
      <c r="DR23" s="237"/>
      <c r="DS23" s="238"/>
      <c r="DT23" s="50" t="str">
        <f t="shared" si="20"/>
        <v/>
      </c>
      <c r="DU23" s="236"/>
      <c r="DV23" s="237"/>
      <c r="DW23" s="238"/>
      <c r="DX23" s="50" t="str">
        <f t="shared" si="21"/>
        <v/>
      </c>
      <c r="DY23" s="236"/>
      <c r="DZ23" s="237"/>
      <c r="EA23" s="238"/>
      <c r="EB23" s="50" t="str">
        <f t="shared" si="22"/>
        <v/>
      </c>
      <c r="EC23" s="236"/>
      <c r="ED23" s="237"/>
      <c r="EE23" s="238"/>
      <c r="EF23" s="50" t="str">
        <f t="shared" si="23"/>
        <v/>
      </c>
      <c r="EG23" s="236"/>
      <c r="EH23" s="237"/>
      <c r="EI23" s="238"/>
      <c r="EJ23" s="50" t="str">
        <f t="shared" si="24"/>
        <v/>
      </c>
      <c r="EK23" s="236"/>
      <c r="EL23" s="237"/>
      <c r="EM23" s="238"/>
      <c r="EN23" s="50" t="str">
        <f t="shared" si="25"/>
        <v/>
      </c>
      <c r="EO23" s="236"/>
      <c r="EP23" s="237"/>
      <c r="EQ23" s="238"/>
      <c r="ER23" s="50" t="str">
        <f t="shared" si="26"/>
        <v/>
      </c>
      <c r="ES23" s="236"/>
      <c r="ET23" s="237"/>
      <c r="EU23" s="238"/>
      <c r="EV23" s="50" t="str">
        <f t="shared" si="27"/>
        <v/>
      </c>
      <c r="EW23" s="236"/>
      <c r="EX23" s="237"/>
      <c r="EY23" s="238"/>
      <c r="EZ23" s="50" t="str">
        <f t="shared" si="28"/>
        <v/>
      </c>
      <c r="FA23" s="236"/>
      <c r="FB23" s="237"/>
      <c r="FC23" s="238"/>
      <c r="FD23" s="50" t="str">
        <f t="shared" si="29"/>
        <v/>
      </c>
      <c r="FE23" s="236"/>
      <c r="FF23" s="237"/>
      <c r="FG23" s="238"/>
      <c r="FH23" s="50" t="str">
        <f t="shared" si="30"/>
        <v/>
      </c>
      <c r="FI23" s="236"/>
      <c r="FJ23" s="237"/>
      <c r="FK23" s="238"/>
      <c r="FL23" s="50" t="str">
        <f t="shared" si="31"/>
        <v/>
      </c>
      <c r="FM23" s="236"/>
      <c r="FN23" s="237"/>
      <c r="FO23" s="238"/>
      <c r="FP23" s="50" t="str">
        <f t="shared" si="32"/>
        <v/>
      </c>
      <c r="FQ23" s="236"/>
      <c r="FR23" s="237"/>
      <c r="FS23" s="238"/>
      <c r="FT23" s="50" t="str">
        <f t="shared" si="33"/>
        <v/>
      </c>
      <c r="FU23" s="236"/>
      <c r="FV23" s="237"/>
      <c r="FW23" s="238"/>
      <c r="FX23" s="50" t="str">
        <f t="shared" si="34"/>
        <v/>
      </c>
      <c r="FY23" s="236"/>
      <c r="FZ23" s="237"/>
      <c r="GA23" s="238"/>
      <c r="GB23" s="50" t="str">
        <f t="shared" si="35"/>
        <v/>
      </c>
      <c r="GC23" s="236"/>
      <c r="GD23" s="237"/>
      <c r="GE23" s="238"/>
      <c r="GF23" s="50" t="str">
        <f t="shared" si="36"/>
        <v/>
      </c>
      <c r="GG23" s="236"/>
      <c r="GH23" s="237"/>
      <c r="GI23" s="238"/>
      <c r="GJ23" s="50" t="str">
        <f t="shared" si="37"/>
        <v/>
      </c>
      <c r="GK23" s="236"/>
      <c r="GL23" s="237"/>
      <c r="GM23" s="238"/>
      <c r="GN23" s="50" t="str">
        <f t="shared" si="38"/>
        <v/>
      </c>
      <c r="GO23" s="236"/>
      <c r="GP23" s="237"/>
      <c r="GQ23" s="238"/>
      <c r="GR23" s="50" t="str">
        <f t="shared" si="39"/>
        <v/>
      </c>
      <c r="GS23" s="236"/>
      <c r="GT23" s="237"/>
      <c r="GU23" s="238"/>
      <c r="GV23" s="50" t="str">
        <f t="shared" si="40"/>
        <v/>
      </c>
      <c r="GW23" s="236"/>
      <c r="GX23" s="237"/>
      <c r="GY23" s="238"/>
      <c r="GZ23" s="50" t="str">
        <f t="shared" si="41"/>
        <v/>
      </c>
      <c r="HA23" s="236"/>
      <c r="HB23" s="237"/>
      <c r="HC23" s="238"/>
      <c r="HD23" s="50" t="str">
        <f t="shared" si="42"/>
        <v/>
      </c>
      <c r="HE23" s="236"/>
      <c r="HF23" s="237"/>
      <c r="HG23" s="238"/>
      <c r="HH23" s="50" t="str">
        <f t="shared" si="43"/>
        <v/>
      </c>
      <c r="HI23" s="236"/>
      <c r="HJ23" s="237"/>
      <c r="HK23" s="238"/>
      <c r="HL23" s="50" t="str">
        <f t="shared" si="44"/>
        <v/>
      </c>
      <c r="HM23" s="236"/>
      <c r="HN23" s="237"/>
      <c r="HO23" s="238"/>
      <c r="HP23" s="50" t="str">
        <f t="shared" si="45"/>
        <v/>
      </c>
      <c r="HQ23" s="236"/>
      <c r="HR23" s="237"/>
      <c r="HS23" s="238"/>
      <c r="HT23" s="50" t="str">
        <f t="shared" si="46"/>
        <v/>
      </c>
      <c r="HU23" s="236"/>
      <c r="HV23" s="237"/>
      <c r="HW23" s="238"/>
      <c r="HX23" s="51" t="str">
        <f t="shared" si="47"/>
        <v/>
      </c>
    </row>
    <row r="24" spans="2:232" ht="24" customHeight="1">
      <c r="B24" s="239"/>
      <c r="C24" s="240"/>
      <c r="D24" s="240"/>
      <c r="E24" s="240"/>
      <c r="F24" s="240"/>
      <c r="G24" s="240"/>
      <c r="H24" s="240"/>
      <c r="I24" s="56"/>
      <c r="J24" s="56"/>
      <c r="K24" s="241"/>
      <c r="L24" s="241"/>
      <c r="M24" s="241"/>
      <c r="N24" s="57" t="str">
        <f>IF(K24=0," ",O24/K24)</f>
        <v xml:space="preserve"> </v>
      </c>
      <c r="O24" s="125">
        <f>SUM(種別５)</f>
        <v>0</v>
      </c>
      <c r="P24" s="125"/>
      <c r="Q24" s="125"/>
      <c r="R24" s="126"/>
      <c r="S24" s="139"/>
      <c r="T24" s="58" t="str">
        <f>IF(K24=0," ",U24/K24)</f>
        <v xml:space="preserve"> </v>
      </c>
      <c r="U24" s="242"/>
      <c r="V24" s="242"/>
      <c r="W24" s="242"/>
      <c r="X24" s="126"/>
      <c r="Y24" s="127"/>
      <c r="Z24" s="59" t="str">
        <f>IF(K24=0," ",T24+N24)</f>
        <v xml:space="preserve"> </v>
      </c>
      <c r="AA24" s="125">
        <f t="shared" si="48"/>
        <v>0</v>
      </c>
      <c r="AB24" s="125"/>
      <c r="AC24" s="125"/>
      <c r="AD24" s="126"/>
      <c r="AE24" s="127"/>
      <c r="AG24" s="243"/>
      <c r="AH24" s="237"/>
      <c r="AI24" s="238"/>
      <c r="AJ24" s="50" t="str">
        <f>IFERROR(IF(AG24="","",AG24/$K24),"")</f>
        <v/>
      </c>
      <c r="AK24" s="236"/>
      <c r="AL24" s="237"/>
      <c r="AM24" s="238"/>
      <c r="AN24" s="50" t="str">
        <f>IFERROR(IF(AK24="","",AK24/$K24),"")</f>
        <v/>
      </c>
      <c r="AO24" s="236"/>
      <c r="AP24" s="237"/>
      <c r="AQ24" s="238"/>
      <c r="AR24" s="50" t="str">
        <f t="shared" si="0"/>
        <v/>
      </c>
      <c r="AS24" s="236"/>
      <c r="AT24" s="237"/>
      <c r="AU24" s="238"/>
      <c r="AV24" s="50" t="str">
        <f t="shared" si="1"/>
        <v/>
      </c>
      <c r="AW24" s="236"/>
      <c r="AX24" s="237"/>
      <c r="AY24" s="238"/>
      <c r="AZ24" s="50" t="str">
        <f t="shared" si="2"/>
        <v/>
      </c>
      <c r="BA24" s="236"/>
      <c r="BB24" s="237"/>
      <c r="BC24" s="238"/>
      <c r="BD24" s="50" t="str">
        <f t="shared" si="3"/>
        <v/>
      </c>
      <c r="BE24" s="236"/>
      <c r="BF24" s="237"/>
      <c r="BG24" s="238"/>
      <c r="BH24" s="50" t="str">
        <f t="shared" si="4"/>
        <v/>
      </c>
      <c r="BI24" s="236"/>
      <c r="BJ24" s="237"/>
      <c r="BK24" s="238"/>
      <c r="BL24" s="50" t="str">
        <f t="shared" si="5"/>
        <v/>
      </c>
      <c r="BM24" s="236"/>
      <c r="BN24" s="237"/>
      <c r="BO24" s="238"/>
      <c r="BP24" s="50" t="str">
        <f t="shared" si="6"/>
        <v/>
      </c>
      <c r="BQ24" s="236"/>
      <c r="BR24" s="237"/>
      <c r="BS24" s="238"/>
      <c r="BT24" s="50" t="str">
        <f t="shared" si="7"/>
        <v/>
      </c>
      <c r="BU24" s="236"/>
      <c r="BV24" s="237"/>
      <c r="BW24" s="238"/>
      <c r="BX24" s="50" t="str">
        <f t="shared" si="8"/>
        <v/>
      </c>
      <c r="BY24" s="236"/>
      <c r="BZ24" s="237"/>
      <c r="CA24" s="238"/>
      <c r="CB24" s="50" t="str">
        <f t="shared" si="9"/>
        <v/>
      </c>
      <c r="CC24" s="236"/>
      <c r="CD24" s="237"/>
      <c r="CE24" s="238"/>
      <c r="CF24" s="50" t="str">
        <f t="shared" si="10"/>
        <v/>
      </c>
      <c r="CG24" s="236"/>
      <c r="CH24" s="237"/>
      <c r="CI24" s="238"/>
      <c r="CJ24" s="50" t="str">
        <f t="shared" si="11"/>
        <v/>
      </c>
      <c r="CK24" s="236"/>
      <c r="CL24" s="237"/>
      <c r="CM24" s="238"/>
      <c r="CN24" s="50" t="str">
        <f t="shared" si="12"/>
        <v/>
      </c>
      <c r="CO24" s="236"/>
      <c r="CP24" s="237"/>
      <c r="CQ24" s="238"/>
      <c r="CR24" s="50" t="str">
        <f t="shared" si="13"/>
        <v/>
      </c>
      <c r="CS24" s="236"/>
      <c r="CT24" s="237"/>
      <c r="CU24" s="238"/>
      <c r="CV24" s="50" t="str">
        <f t="shared" si="14"/>
        <v/>
      </c>
      <c r="CW24" s="236"/>
      <c r="CX24" s="237"/>
      <c r="CY24" s="238"/>
      <c r="CZ24" s="50" t="str">
        <f t="shared" si="15"/>
        <v/>
      </c>
      <c r="DA24" s="236"/>
      <c r="DB24" s="237"/>
      <c r="DC24" s="238"/>
      <c r="DD24" s="50" t="str">
        <f t="shared" si="16"/>
        <v/>
      </c>
      <c r="DE24" s="236"/>
      <c r="DF24" s="237"/>
      <c r="DG24" s="238"/>
      <c r="DH24" s="50" t="str">
        <f t="shared" si="17"/>
        <v/>
      </c>
      <c r="DI24" s="236"/>
      <c r="DJ24" s="237"/>
      <c r="DK24" s="238"/>
      <c r="DL24" s="50" t="str">
        <f t="shared" si="18"/>
        <v/>
      </c>
      <c r="DM24" s="236"/>
      <c r="DN24" s="237"/>
      <c r="DO24" s="238"/>
      <c r="DP24" s="50" t="str">
        <f t="shared" si="19"/>
        <v/>
      </c>
      <c r="DQ24" s="236"/>
      <c r="DR24" s="237"/>
      <c r="DS24" s="238"/>
      <c r="DT24" s="50" t="str">
        <f t="shared" si="20"/>
        <v/>
      </c>
      <c r="DU24" s="236"/>
      <c r="DV24" s="237"/>
      <c r="DW24" s="238"/>
      <c r="DX24" s="50" t="str">
        <f t="shared" si="21"/>
        <v/>
      </c>
      <c r="DY24" s="236"/>
      <c r="DZ24" s="237"/>
      <c r="EA24" s="238"/>
      <c r="EB24" s="50" t="str">
        <f t="shared" si="22"/>
        <v/>
      </c>
      <c r="EC24" s="236"/>
      <c r="ED24" s="237"/>
      <c r="EE24" s="238"/>
      <c r="EF24" s="50" t="str">
        <f t="shared" si="23"/>
        <v/>
      </c>
      <c r="EG24" s="236"/>
      <c r="EH24" s="237"/>
      <c r="EI24" s="238"/>
      <c r="EJ24" s="50" t="str">
        <f t="shared" si="24"/>
        <v/>
      </c>
      <c r="EK24" s="236"/>
      <c r="EL24" s="237"/>
      <c r="EM24" s="238"/>
      <c r="EN24" s="50" t="str">
        <f t="shared" si="25"/>
        <v/>
      </c>
      <c r="EO24" s="236"/>
      <c r="EP24" s="237"/>
      <c r="EQ24" s="238"/>
      <c r="ER24" s="50" t="str">
        <f t="shared" si="26"/>
        <v/>
      </c>
      <c r="ES24" s="236"/>
      <c r="ET24" s="237"/>
      <c r="EU24" s="238"/>
      <c r="EV24" s="50" t="str">
        <f t="shared" si="27"/>
        <v/>
      </c>
      <c r="EW24" s="236"/>
      <c r="EX24" s="237"/>
      <c r="EY24" s="238"/>
      <c r="EZ24" s="50" t="str">
        <f t="shared" si="28"/>
        <v/>
      </c>
      <c r="FA24" s="236"/>
      <c r="FB24" s="237"/>
      <c r="FC24" s="238"/>
      <c r="FD24" s="50" t="str">
        <f t="shared" si="29"/>
        <v/>
      </c>
      <c r="FE24" s="236"/>
      <c r="FF24" s="237"/>
      <c r="FG24" s="238"/>
      <c r="FH24" s="50" t="str">
        <f t="shared" si="30"/>
        <v/>
      </c>
      <c r="FI24" s="236"/>
      <c r="FJ24" s="237"/>
      <c r="FK24" s="238"/>
      <c r="FL24" s="50" t="str">
        <f t="shared" si="31"/>
        <v/>
      </c>
      <c r="FM24" s="236"/>
      <c r="FN24" s="237"/>
      <c r="FO24" s="238"/>
      <c r="FP24" s="50" t="str">
        <f t="shared" si="32"/>
        <v/>
      </c>
      <c r="FQ24" s="236"/>
      <c r="FR24" s="237"/>
      <c r="FS24" s="238"/>
      <c r="FT24" s="50" t="str">
        <f t="shared" si="33"/>
        <v/>
      </c>
      <c r="FU24" s="236"/>
      <c r="FV24" s="237"/>
      <c r="FW24" s="238"/>
      <c r="FX24" s="50" t="str">
        <f t="shared" si="34"/>
        <v/>
      </c>
      <c r="FY24" s="236"/>
      <c r="FZ24" s="237"/>
      <c r="GA24" s="238"/>
      <c r="GB24" s="50" t="str">
        <f t="shared" si="35"/>
        <v/>
      </c>
      <c r="GC24" s="236"/>
      <c r="GD24" s="237"/>
      <c r="GE24" s="238"/>
      <c r="GF24" s="50" t="str">
        <f t="shared" si="36"/>
        <v/>
      </c>
      <c r="GG24" s="236"/>
      <c r="GH24" s="237"/>
      <c r="GI24" s="238"/>
      <c r="GJ24" s="50" t="str">
        <f t="shared" si="37"/>
        <v/>
      </c>
      <c r="GK24" s="236"/>
      <c r="GL24" s="237"/>
      <c r="GM24" s="238"/>
      <c r="GN24" s="50" t="str">
        <f t="shared" si="38"/>
        <v/>
      </c>
      <c r="GO24" s="236"/>
      <c r="GP24" s="237"/>
      <c r="GQ24" s="238"/>
      <c r="GR24" s="50" t="str">
        <f t="shared" si="39"/>
        <v/>
      </c>
      <c r="GS24" s="236"/>
      <c r="GT24" s="237"/>
      <c r="GU24" s="238"/>
      <c r="GV24" s="50" t="str">
        <f t="shared" si="40"/>
        <v/>
      </c>
      <c r="GW24" s="236"/>
      <c r="GX24" s="237"/>
      <c r="GY24" s="238"/>
      <c r="GZ24" s="50" t="str">
        <f t="shared" si="41"/>
        <v/>
      </c>
      <c r="HA24" s="236"/>
      <c r="HB24" s="237"/>
      <c r="HC24" s="238"/>
      <c r="HD24" s="50" t="str">
        <f t="shared" si="42"/>
        <v/>
      </c>
      <c r="HE24" s="236"/>
      <c r="HF24" s="237"/>
      <c r="HG24" s="238"/>
      <c r="HH24" s="50" t="str">
        <f t="shared" si="43"/>
        <v/>
      </c>
      <c r="HI24" s="236"/>
      <c r="HJ24" s="237"/>
      <c r="HK24" s="238"/>
      <c r="HL24" s="50" t="str">
        <f t="shared" si="44"/>
        <v/>
      </c>
      <c r="HM24" s="236"/>
      <c r="HN24" s="237"/>
      <c r="HO24" s="238"/>
      <c r="HP24" s="50" t="str">
        <f t="shared" si="45"/>
        <v/>
      </c>
      <c r="HQ24" s="236"/>
      <c r="HR24" s="237"/>
      <c r="HS24" s="238"/>
      <c r="HT24" s="50" t="str">
        <f t="shared" si="46"/>
        <v/>
      </c>
      <c r="HU24" s="236"/>
      <c r="HV24" s="237"/>
      <c r="HW24" s="238"/>
      <c r="HX24" s="51" t="str">
        <f t="shared" si="47"/>
        <v/>
      </c>
    </row>
    <row r="25" spans="2:232" ht="16.149999999999999" customHeight="1">
      <c r="B25" s="141" t="s">
        <v>21</v>
      </c>
      <c r="C25" s="142"/>
      <c r="D25" s="142"/>
      <c r="E25" s="142"/>
      <c r="F25" s="142"/>
      <c r="G25" s="142"/>
      <c r="H25" s="142"/>
      <c r="I25" s="142"/>
      <c r="J25" s="143"/>
      <c r="K25" s="144">
        <f>SUM(K20:M24)</f>
        <v>0</v>
      </c>
      <c r="L25" s="144"/>
      <c r="M25" s="144"/>
      <c r="N25" s="60"/>
      <c r="O25" s="144">
        <f>SUM(税抜き)</f>
        <v>0</v>
      </c>
      <c r="P25" s="144">
        <f>SUM(P20:Q24)</f>
        <v>0</v>
      </c>
      <c r="Q25" s="144"/>
      <c r="R25" s="145"/>
      <c r="S25" s="146"/>
      <c r="T25" s="61"/>
      <c r="U25" s="147">
        <f>SUM(U20:W24)</f>
        <v>0</v>
      </c>
      <c r="V25" s="147" t="e">
        <f>VLOOKUP(#REF!,#REF!,3,FALSE)</f>
        <v>#REF!</v>
      </c>
      <c r="W25" s="147"/>
      <c r="X25" s="145"/>
      <c r="Y25" s="148"/>
      <c r="Z25" s="62"/>
      <c r="AA25" s="144">
        <f>O25+U25</f>
        <v>0</v>
      </c>
      <c r="AB25" s="144"/>
      <c r="AC25" s="144"/>
      <c r="AD25" s="145"/>
      <c r="AE25" s="148"/>
      <c r="AG25" s="228">
        <f>SUM(AG20:AI24)</f>
        <v>0</v>
      </c>
      <c r="AH25" s="226"/>
      <c r="AI25" s="227"/>
      <c r="AJ25" s="50" t="str">
        <f>IFERROR(IF(AG25="","",AG25/$L26),"")</f>
        <v/>
      </c>
      <c r="AK25" s="225">
        <f>SUM(AK20:AM24)</f>
        <v>0</v>
      </c>
      <c r="AL25" s="226"/>
      <c r="AM25" s="227"/>
      <c r="AN25" s="50" t="str">
        <f>IFERROR(IF(AK25="","",AK25/$L26),"")</f>
        <v/>
      </c>
      <c r="AO25" s="225">
        <f t="shared" ref="AO25" si="49">SUM(AO20:AQ24)</f>
        <v>0</v>
      </c>
      <c r="AP25" s="226"/>
      <c r="AQ25" s="227"/>
      <c r="AR25" s="50" t="str">
        <f t="shared" ref="AR25" si="50">IFERROR(IF(AO25="","",AO25/$L26),"")</f>
        <v/>
      </c>
      <c r="AS25" s="225">
        <f t="shared" ref="AS25" si="51">SUM(AS20:AU24)</f>
        <v>0</v>
      </c>
      <c r="AT25" s="226"/>
      <c r="AU25" s="227"/>
      <c r="AV25" s="50" t="str">
        <f t="shared" ref="AV25" si="52">IFERROR(IF(AS25="","",AS25/$L26),"")</f>
        <v/>
      </c>
      <c r="AW25" s="225">
        <f t="shared" ref="AW25" si="53">SUM(AW20:AY24)</f>
        <v>0</v>
      </c>
      <c r="AX25" s="226"/>
      <c r="AY25" s="227"/>
      <c r="AZ25" s="50" t="str">
        <f t="shared" ref="AZ25" si="54">IFERROR(IF(AW25="","",AW25/$L26),"")</f>
        <v/>
      </c>
      <c r="BA25" s="225">
        <f t="shared" ref="BA25" si="55">SUM(BA20:BC24)</f>
        <v>0</v>
      </c>
      <c r="BB25" s="226"/>
      <c r="BC25" s="227"/>
      <c r="BD25" s="50" t="str">
        <f t="shared" ref="BD25" si="56">IFERROR(IF(BA25="","",BA25/$L26),"")</f>
        <v/>
      </c>
      <c r="BE25" s="225">
        <f t="shared" ref="BE25" si="57">SUM(BE20:BG24)</f>
        <v>0</v>
      </c>
      <c r="BF25" s="226"/>
      <c r="BG25" s="227"/>
      <c r="BH25" s="50" t="str">
        <f t="shared" ref="BH25" si="58">IFERROR(IF(BE25="","",BE25/$L26),"")</f>
        <v/>
      </c>
      <c r="BI25" s="225">
        <f t="shared" ref="BI25" si="59">SUM(BI20:BK24)</f>
        <v>0</v>
      </c>
      <c r="BJ25" s="226"/>
      <c r="BK25" s="227"/>
      <c r="BL25" s="50" t="str">
        <f t="shared" ref="BL25" si="60">IFERROR(IF(BI25="","",BI25/$L26),"")</f>
        <v/>
      </c>
      <c r="BM25" s="225">
        <f t="shared" ref="BM25" si="61">SUM(BM20:BO24)</f>
        <v>0</v>
      </c>
      <c r="BN25" s="226"/>
      <c r="BO25" s="227"/>
      <c r="BP25" s="50" t="str">
        <f t="shared" ref="BP25" si="62">IFERROR(IF(BM25="","",BM25/$L26),"")</f>
        <v/>
      </c>
      <c r="BQ25" s="225">
        <f t="shared" ref="BQ25" si="63">SUM(BQ20:BS24)</f>
        <v>0</v>
      </c>
      <c r="BR25" s="226"/>
      <c r="BS25" s="227"/>
      <c r="BT25" s="50" t="str">
        <f t="shared" ref="BT25" si="64">IFERROR(IF(BQ25="","",BQ25/$L26),"")</f>
        <v/>
      </c>
      <c r="BU25" s="225">
        <f t="shared" ref="BU25" si="65">SUM(BU20:BW24)</f>
        <v>0</v>
      </c>
      <c r="BV25" s="226"/>
      <c r="BW25" s="227"/>
      <c r="BX25" s="50" t="str">
        <f t="shared" ref="BX25" si="66">IFERROR(IF(BU25="","",BU25/$L26),"")</f>
        <v/>
      </c>
      <c r="BY25" s="225">
        <f t="shared" ref="BY25" si="67">SUM(BY20:CA24)</f>
        <v>0</v>
      </c>
      <c r="BZ25" s="226"/>
      <c r="CA25" s="227"/>
      <c r="CB25" s="50" t="str">
        <f t="shared" ref="CB25" si="68">IFERROR(IF(BY25="","",BY25/$L26),"")</f>
        <v/>
      </c>
      <c r="CC25" s="225">
        <f t="shared" ref="CC25" si="69">SUM(CC20:CE24)</f>
        <v>0</v>
      </c>
      <c r="CD25" s="226"/>
      <c r="CE25" s="227"/>
      <c r="CF25" s="50" t="str">
        <f t="shared" ref="CF25" si="70">IFERROR(IF(CC25="","",CC25/$L26),"")</f>
        <v/>
      </c>
      <c r="CG25" s="225">
        <f t="shared" ref="CG25" si="71">SUM(CG20:CI24)</f>
        <v>0</v>
      </c>
      <c r="CH25" s="226"/>
      <c r="CI25" s="227"/>
      <c r="CJ25" s="50" t="str">
        <f t="shared" ref="CJ25" si="72">IFERROR(IF(CG25="","",CG25/$L26),"")</f>
        <v/>
      </c>
      <c r="CK25" s="225">
        <f t="shared" ref="CK25" si="73">SUM(CK20:CM24)</f>
        <v>0</v>
      </c>
      <c r="CL25" s="226"/>
      <c r="CM25" s="227"/>
      <c r="CN25" s="50" t="str">
        <f t="shared" ref="CN25" si="74">IFERROR(IF(CK25="","",CK25/$L26),"")</f>
        <v/>
      </c>
      <c r="CO25" s="225">
        <f t="shared" ref="CO25" si="75">SUM(CO20:CQ24)</f>
        <v>0</v>
      </c>
      <c r="CP25" s="226"/>
      <c r="CQ25" s="227"/>
      <c r="CR25" s="50" t="str">
        <f t="shared" ref="CR25" si="76">IFERROR(IF(CO25="","",CO25/$L26),"")</f>
        <v/>
      </c>
      <c r="CS25" s="225">
        <f t="shared" ref="CS25" si="77">SUM(CS20:CU24)</f>
        <v>0</v>
      </c>
      <c r="CT25" s="226"/>
      <c r="CU25" s="227"/>
      <c r="CV25" s="50" t="str">
        <f t="shared" ref="CV25" si="78">IFERROR(IF(CS25="","",CS25/$L26),"")</f>
        <v/>
      </c>
      <c r="CW25" s="225">
        <f t="shared" ref="CW25" si="79">SUM(CW20:CY24)</f>
        <v>0</v>
      </c>
      <c r="CX25" s="226"/>
      <c r="CY25" s="227"/>
      <c r="CZ25" s="50" t="str">
        <f t="shared" ref="CZ25" si="80">IFERROR(IF(CW25="","",CW25/$L26),"")</f>
        <v/>
      </c>
      <c r="DA25" s="225">
        <f t="shared" ref="DA25" si="81">SUM(DA20:DC24)</f>
        <v>0</v>
      </c>
      <c r="DB25" s="226"/>
      <c r="DC25" s="227"/>
      <c r="DD25" s="50" t="str">
        <f t="shared" ref="DD25" si="82">IFERROR(IF(DA25="","",DA25/$L26),"")</f>
        <v/>
      </c>
      <c r="DE25" s="225">
        <f t="shared" ref="DE25" si="83">SUM(DE20:DG24)</f>
        <v>0</v>
      </c>
      <c r="DF25" s="226"/>
      <c r="DG25" s="227"/>
      <c r="DH25" s="50" t="str">
        <f t="shared" ref="DH25" si="84">IFERROR(IF(DE25="","",DE25/$L26),"")</f>
        <v/>
      </c>
      <c r="DI25" s="225">
        <f t="shared" ref="DI25" si="85">SUM(DI20:DK24)</f>
        <v>0</v>
      </c>
      <c r="DJ25" s="226"/>
      <c r="DK25" s="227"/>
      <c r="DL25" s="50" t="str">
        <f t="shared" ref="DL25" si="86">IFERROR(IF(DI25="","",DI25/$L26),"")</f>
        <v/>
      </c>
      <c r="DM25" s="225">
        <f t="shared" ref="DM25" si="87">SUM(DM20:DO24)</f>
        <v>0</v>
      </c>
      <c r="DN25" s="226"/>
      <c r="DO25" s="227"/>
      <c r="DP25" s="50" t="str">
        <f t="shared" ref="DP25" si="88">IFERROR(IF(DM25="","",DM25/$L26),"")</f>
        <v/>
      </c>
      <c r="DQ25" s="225">
        <f t="shared" ref="DQ25" si="89">SUM(DQ20:DS24)</f>
        <v>0</v>
      </c>
      <c r="DR25" s="226"/>
      <c r="DS25" s="227"/>
      <c r="DT25" s="50" t="str">
        <f t="shared" ref="DT25" si="90">IFERROR(IF(DQ25="","",DQ25/$L26),"")</f>
        <v/>
      </c>
      <c r="DU25" s="225">
        <f t="shared" ref="DU25" si="91">SUM(DU20:DW24)</f>
        <v>0</v>
      </c>
      <c r="DV25" s="226"/>
      <c r="DW25" s="227"/>
      <c r="DX25" s="50" t="str">
        <f t="shared" ref="DX25" si="92">IFERROR(IF(DU25="","",DU25/$L26),"")</f>
        <v/>
      </c>
      <c r="DY25" s="225">
        <f t="shared" ref="DY25" si="93">SUM(DY20:EA24)</f>
        <v>0</v>
      </c>
      <c r="DZ25" s="226"/>
      <c r="EA25" s="227"/>
      <c r="EB25" s="50" t="str">
        <f t="shared" ref="EB25" si="94">IFERROR(IF(DY25="","",DY25/$L26),"")</f>
        <v/>
      </c>
      <c r="EC25" s="225">
        <f t="shared" ref="EC25" si="95">SUM(EC20:EE24)</f>
        <v>0</v>
      </c>
      <c r="ED25" s="226"/>
      <c r="EE25" s="227"/>
      <c r="EF25" s="50" t="str">
        <f t="shared" ref="EF25" si="96">IFERROR(IF(EC25="","",EC25/$L26),"")</f>
        <v/>
      </c>
      <c r="EG25" s="225">
        <f t="shared" ref="EG25" si="97">SUM(EG20:EI24)</f>
        <v>0</v>
      </c>
      <c r="EH25" s="226"/>
      <c r="EI25" s="227"/>
      <c r="EJ25" s="50" t="str">
        <f t="shared" ref="EJ25" si="98">IFERROR(IF(EG25="","",EG25/$L26),"")</f>
        <v/>
      </c>
      <c r="EK25" s="225">
        <f t="shared" ref="EK25" si="99">SUM(EK20:EM24)</f>
        <v>0</v>
      </c>
      <c r="EL25" s="226"/>
      <c r="EM25" s="227"/>
      <c r="EN25" s="50" t="str">
        <f t="shared" ref="EN25" si="100">IFERROR(IF(EK25="","",EK25/$L26),"")</f>
        <v/>
      </c>
      <c r="EO25" s="225">
        <f t="shared" ref="EO25" si="101">SUM(EO20:EQ24)</f>
        <v>0</v>
      </c>
      <c r="EP25" s="226"/>
      <c r="EQ25" s="227"/>
      <c r="ER25" s="50" t="str">
        <f t="shared" ref="ER25" si="102">IFERROR(IF(EO25="","",EO25/$L26),"")</f>
        <v/>
      </c>
      <c r="ES25" s="225">
        <f t="shared" ref="ES25" si="103">SUM(ES20:EU24)</f>
        <v>0</v>
      </c>
      <c r="ET25" s="226"/>
      <c r="EU25" s="227"/>
      <c r="EV25" s="50" t="str">
        <f t="shared" ref="EV25" si="104">IFERROR(IF(ES25="","",ES25/$L26),"")</f>
        <v/>
      </c>
      <c r="EW25" s="225">
        <f t="shared" ref="EW25" si="105">SUM(EW20:EY24)</f>
        <v>0</v>
      </c>
      <c r="EX25" s="226"/>
      <c r="EY25" s="227"/>
      <c r="EZ25" s="50" t="str">
        <f t="shared" ref="EZ25" si="106">IFERROR(IF(EW25="","",EW25/$L26),"")</f>
        <v/>
      </c>
      <c r="FA25" s="225">
        <f t="shared" ref="FA25" si="107">SUM(FA20:FC24)</f>
        <v>0</v>
      </c>
      <c r="FB25" s="226"/>
      <c r="FC25" s="227"/>
      <c r="FD25" s="50" t="str">
        <f t="shared" ref="FD25" si="108">IFERROR(IF(FA25="","",FA25/$L26),"")</f>
        <v/>
      </c>
      <c r="FE25" s="225">
        <f t="shared" ref="FE25" si="109">SUM(FE20:FG24)</f>
        <v>0</v>
      </c>
      <c r="FF25" s="226"/>
      <c r="FG25" s="227"/>
      <c r="FH25" s="50" t="str">
        <f t="shared" ref="FH25" si="110">IFERROR(IF(FE25="","",FE25/$L26),"")</f>
        <v/>
      </c>
      <c r="FI25" s="225">
        <f t="shared" ref="FI25" si="111">SUM(FI20:FK24)</f>
        <v>0</v>
      </c>
      <c r="FJ25" s="226"/>
      <c r="FK25" s="227"/>
      <c r="FL25" s="50" t="str">
        <f t="shared" ref="FL25" si="112">IFERROR(IF(FI25="","",FI25/$L26),"")</f>
        <v/>
      </c>
      <c r="FM25" s="225">
        <f t="shared" ref="FM25" si="113">SUM(FM20:FO24)</f>
        <v>0</v>
      </c>
      <c r="FN25" s="226"/>
      <c r="FO25" s="227"/>
      <c r="FP25" s="50" t="str">
        <f t="shared" ref="FP25" si="114">IFERROR(IF(FM25="","",FM25/$L26),"")</f>
        <v/>
      </c>
      <c r="FQ25" s="225">
        <f t="shared" ref="FQ25" si="115">SUM(FQ20:FS24)</f>
        <v>0</v>
      </c>
      <c r="FR25" s="226"/>
      <c r="FS25" s="227"/>
      <c r="FT25" s="50" t="str">
        <f t="shared" ref="FT25" si="116">IFERROR(IF(FQ25="","",FQ25/$L26),"")</f>
        <v/>
      </c>
      <c r="FU25" s="225">
        <f t="shared" ref="FU25" si="117">SUM(FU20:FW24)</f>
        <v>0</v>
      </c>
      <c r="FV25" s="226"/>
      <c r="FW25" s="227"/>
      <c r="FX25" s="50" t="str">
        <f t="shared" ref="FX25" si="118">IFERROR(IF(FU25="","",FU25/$L26),"")</f>
        <v/>
      </c>
      <c r="FY25" s="225">
        <f t="shared" ref="FY25" si="119">SUM(FY20:GA24)</f>
        <v>0</v>
      </c>
      <c r="FZ25" s="226"/>
      <c r="GA25" s="227"/>
      <c r="GB25" s="50" t="str">
        <f t="shared" ref="GB25" si="120">IFERROR(IF(FY25="","",FY25/$L26),"")</f>
        <v/>
      </c>
      <c r="GC25" s="225">
        <f t="shared" ref="GC25" si="121">SUM(GC20:GE24)</f>
        <v>0</v>
      </c>
      <c r="GD25" s="226"/>
      <c r="GE25" s="227"/>
      <c r="GF25" s="50" t="str">
        <f t="shared" ref="GF25" si="122">IFERROR(IF(GC25="","",GC25/$L26),"")</f>
        <v/>
      </c>
      <c r="GG25" s="225">
        <f t="shared" ref="GG25" si="123">SUM(GG20:GI24)</f>
        <v>0</v>
      </c>
      <c r="GH25" s="226"/>
      <c r="GI25" s="227"/>
      <c r="GJ25" s="50" t="str">
        <f t="shared" ref="GJ25" si="124">IFERROR(IF(GG25="","",GG25/$L26),"")</f>
        <v/>
      </c>
      <c r="GK25" s="225">
        <f t="shared" ref="GK25" si="125">SUM(GK20:GM24)</f>
        <v>0</v>
      </c>
      <c r="GL25" s="226"/>
      <c r="GM25" s="227"/>
      <c r="GN25" s="50" t="str">
        <f t="shared" ref="GN25" si="126">IFERROR(IF(GK25="","",GK25/$L26),"")</f>
        <v/>
      </c>
      <c r="GO25" s="225">
        <f t="shared" ref="GO25" si="127">SUM(GO20:GQ24)</f>
        <v>0</v>
      </c>
      <c r="GP25" s="226"/>
      <c r="GQ25" s="227"/>
      <c r="GR25" s="50" t="str">
        <f t="shared" ref="GR25" si="128">IFERROR(IF(GO25="","",GO25/$L26),"")</f>
        <v/>
      </c>
      <c r="GS25" s="225">
        <f t="shared" ref="GS25" si="129">SUM(GS20:GU24)</f>
        <v>0</v>
      </c>
      <c r="GT25" s="226"/>
      <c r="GU25" s="227"/>
      <c r="GV25" s="50" t="str">
        <f t="shared" ref="GV25" si="130">IFERROR(IF(GS25="","",GS25/$L26),"")</f>
        <v/>
      </c>
      <c r="GW25" s="225">
        <f t="shared" ref="GW25" si="131">SUM(GW20:GY24)</f>
        <v>0</v>
      </c>
      <c r="GX25" s="226"/>
      <c r="GY25" s="227"/>
      <c r="GZ25" s="50" t="str">
        <f t="shared" ref="GZ25" si="132">IFERROR(IF(GW25="","",GW25/$L26),"")</f>
        <v/>
      </c>
      <c r="HA25" s="225">
        <f t="shared" ref="HA25" si="133">SUM(HA20:HC24)</f>
        <v>0</v>
      </c>
      <c r="HB25" s="226"/>
      <c r="HC25" s="227"/>
      <c r="HD25" s="50" t="str">
        <f t="shared" ref="HD25" si="134">IFERROR(IF(HA25="","",HA25/$L26),"")</f>
        <v/>
      </c>
      <c r="HE25" s="225">
        <f t="shared" ref="HE25" si="135">SUM(HE20:HG24)</f>
        <v>0</v>
      </c>
      <c r="HF25" s="226"/>
      <c r="HG25" s="227"/>
      <c r="HH25" s="50" t="str">
        <f t="shared" ref="HH25" si="136">IFERROR(IF(HE25="","",HE25/$L26),"")</f>
        <v/>
      </c>
      <c r="HI25" s="225">
        <f t="shared" ref="HI25" si="137">SUM(HI20:HK24)</f>
        <v>0</v>
      </c>
      <c r="HJ25" s="226"/>
      <c r="HK25" s="227"/>
      <c r="HL25" s="50" t="str">
        <f t="shared" ref="HL25" si="138">IFERROR(IF(HI25="","",HI25/$L26),"")</f>
        <v/>
      </c>
      <c r="HM25" s="225">
        <f t="shared" ref="HM25" si="139">SUM(HM20:HO24)</f>
        <v>0</v>
      </c>
      <c r="HN25" s="226"/>
      <c r="HO25" s="227"/>
      <c r="HP25" s="50" t="str">
        <f t="shared" ref="HP25" si="140">IFERROR(IF(HM25="","",HM25/$L26),"")</f>
        <v/>
      </c>
      <c r="HQ25" s="225">
        <f t="shared" ref="HQ25" si="141">SUM(HQ20:HS24)</f>
        <v>0</v>
      </c>
      <c r="HR25" s="226"/>
      <c r="HS25" s="227"/>
      <c r="HT25" s="50" t="str">
        <f t="shared" ref="HT25" si="142">IFERROR(IF(HQ25="","",HQ25/$L26),"")</f>
        <v/>
      </c>
      <c r="HU25" s="225">
        <f t="shared" ref="HU25" si="143">SUM(HU20:HW24)</f>
        <v>0</v>
      </c>
      <c r="HV25" s="226"/>
      <c r="HW25" s="227"/>
      <c r="HX25" s="51" t="str">
        <f t="shared" ref="HX25" si="144">IFERROR(IF(HU25="","",HU25/$L26),"")</f>
        <v/>
      </c>
    </row>
    <row r="26" spans="2:232" ht="16.149999999999999" customHeight="1">
      <c r="B26" s="137" t="s">
        <v>102</v>
      </c>
      <c r="C26" s="138"/>
      <c r="D26" s="138"/>
      <c r="E26" s="138"/>
      <c r="F26" s="138"/>
      <c r="G26" s="138"/>
      <c r="H26" s="138"/>
      <c r="I26" s="63">
        <f>税率</f>
        <v>0.1</v>
      </c>
      <c r="J26" s="64" t="s">
        <v>101</v>
      </c>
      <c r="K26" s="125">
        <f>ROUNDDOWN(K25*税率,0)</f>
        <v>0</v>
      </c>
      <c r="L26" s="125"/>
      <c r="M26" s="125"/>
      <c r="N26" s="65"/>
      <c r="O26" s="125">
        <f>SUM(税額)</f>
        <v>0</v>
      </c>
      <c r="P26" s="125" t="e">
        <f>#REF!-V26</f>
        <v>#REF!</v>
      </c>
      <c r="Q26" s="125"/>
      <c r="R26" s="126"/>
      <c r="S26" s="139"/>
      <c r="T26" s="66"/>
      <c r="U26" s="235">
        <f>IF(請負税抜=累計税抜,請負税-前回税,ROUNDDOWN(今回税抜*税率,0))</f>
        <v>0</v>
      </c>
      <c r="V26" s="235" t="e">
        <f>VLOOKUP(#REF!,#REF!,3,FALSE)</f>
        <v>#REF!</v>
      </c>
      <c r="W26" s="235"/>
      <c r="X26" s="126"/>
      <c r="Y26" s="127"/>
      <c r="Z26" s="67"/>
      <c r="AA26" s="125">
        <f t="shared" si="48"/>
        <v>0</v>
      </c>
      <c r="AB26" s="125"/>
      <c r="AC26" s="125"/>
      <c r="AD26" s="126"/>
      <c r="AE26" s="127"/>
      <c r="AG26" s="234">
        <f>ROUNDDOWN(AG25*税率,0)</f>
        <v>0</v>
      </c>
      <c r="AH26" s="230"/>
      <c r="AI26" s="231"/>
      <c r="AJ26" s="50"/>
      <c r="AK26" s="229">
        <f>ROUNDDOWN(AK25*税率,0)</f>
        <v>0</v>
      </c>
      <c r="AL26" s="230"/>
      <c r="AM26" s="231"/>
      <c r="AN26" s="50"/>
      <c r="AO26" s="229">
        <f>ROUNDDOWN(AO25*税率,0)</f>
        <v>0</v>
      </c>
      <c r="AP26" s="230"/>
      <c r="AQ26" s="231"/>
      <c r="AR26" s="50"/>
      <c r="AS26" s="229">
        <f>ROUNDDOWN(AS25*税率,0)</f>
        <v>0</v>
      </c>
      <c r="AT26" s="230"/>
      <c r="AU26" s="231"/>
      <c r="AV26" s="50"/>
      <c r="AW26" s="229">
        <f>ROUNDDOWN(AW25*税率,0)</f>
        <v>0</v>
      </c>
      <c r="AX26" s="230"/>
      <c r="AY26" s="231"/>
      <c r="AZ26" s="50"/>
      <c r="BA26" s="229">
        <f>ROUNDDOWN(BA25*税率,0)</f>
        <v>0</v>
      </c>
      <c r="BB26" s="230"/>
      <c r="BC26" s="231"/>
      <c r="BD26" s="50"/>
      <c r="BE26" s="229">
        <f>ROUNDDOWN(BE25*税率,0)</f>
        <v>0</v>
      </c>
      <c r="BF26" s="230"/>
      <c r="BG26" s="231"/>
      <c r="BH26" s="50"/>
      <c r="BI26" s="229">
        <f>ROUNDDOWN(BI25*税率,0)</f>
        <v>0</v>
      </c>
      <c r="BJ26" s="230"/>
      <c r="BK26" s="231"/>
      <c r="BL26" s="50"/>
      <c r="BM26" s="229">
        <f>ROUNDDOWN(BM25*税率,0)</f>
        <v>0</v>
      </c>
      <c r="BN26" s="230"/>
      <c r="BO26" s="231"/>
      <c r="BP26" s="50"/>
      <c r="BQ26" s="229">
        <f>ROUNDDOWN(BQ25*税率,0)</f>
        <v>0</v>
      </c>
      <c r="BR26" s="230"/>
      <c r="BS26" s="231"/>
      <c r="BT26" s="50"/>
      <c r="BU26" s="229">
        <f>ROUNDDOWN(BU25*税率,0)</f>
        <v>0</v>
      </c>
      <c r="BV26" s="230"/>
      <c r="BW26" s="231"/>
      <c r="BX26" s="50"/>
      <c r="BY26" s="229">
        <f>ROUNDDOWN(BY25*税率,0)</f>
        <v>0</v>
      </c>
      <c r="BZ26" s="230"/>
      <c r="CA26" s="231"/>
      <c r="CB26" s="50"/>
      <c r="CC26" s="229">
        <f>ROUNDDOWN(CC25*税率,0)</f>
        <v>0</v>
      </c>
      <c r="CD26" s="230"/>
      <c r="CE26" s="231"/>
      <c r="CF26" s="50"/>
      <c r="CG26" s="229">
        <f>ROUNDDOWN(CG25*税率,0)</f>
        <v>0</v>
      </c>
      <c r="CH26" s="230"/>
      <c r="CI26" s="231"/>
      <c r="CJ26" s="50"/>
      <c r="CK26" s="229">
        <f>ROUNDDOWN(CK25*税率,0)</f>
        <v>0</v>
      </c>
      <c r="CL26" s="230"/>
      <c r="CM26" s="231"/>
      <c r="CN26" s="50"/>
      <c r="CO26" s="229">
        <f>ROUNDDOWN(CO25*税率,0)</f>
        <v>0</v>
      </c>
      <c r="CP26" s="230"/>
      <c r="CQ26" s="231"/>
      <c r="CR26" s="50"/>
      <c r="CS26" s="229">
        <f>ROUNDDOWN(CS25*税率,0)</f>
        <v>0</v>
      </c>
      <c r="CT26" s="230"/>
      <c r="CU26" s="231"/>
      <c r="CV26" s="50"/>
      <c r="CW26" s="229">
        <f>ROUNDDOWN(CW25*税率,0)</f>
        <v>0</v>
      </c>
      <c r="CX26" s="230"/>
      <c r="CY26" s="231"/>
      <c r="CZ26" s="50"/>
      <c r="DA26" s="229">
        <f>ROUNDDOWN(DA25*税率,0)</f>
        <v>0</v>
      </c>
      <c r="DB26" s="230"/>
      <c r="DC26" s="231"/>
      <c r="DD26" s="50"/>
      <c r="DE26" s="229">
        <f>ROUNDDOWN(DE25*税率,0)</f>
        <v>0</v>
      </c>
      <c r="DF26" s="230"/>
      <c r="DG26" s="231"/>
      <c r="DH26" s="50"/>
      <c r="DI26" s="229">
        <f>ROUNDDOWN(DI25*税率,0)</f>
        <v>0</v>
      </c>
      <c r="DJ26" s="230"/>
      <c r="DK26" s="231"/>
      <c r="DL26" s="50"/>
      <c r="DM26" s="229">
        <f>ROUNDDOWN(DM25*税率,0)</f>
        <v>0</v>
      </c>
      <c r="DN26" s="230"/>
      <c r="DO26" s="231"/>
      <c r="DP26" s="50"/>
      <c r="DQ26" s="229">
        <f>ROUNDDOWN(DQ25*税率,0)</f>
        <v>0</v>
      </c>
      <c r="DR26" s="230"/>
      <c r="DS26" s="231"/>
      <c r="DT26" s="50"/>
      <c r="DU26" s="229">
        <f>ROUNDDOWN(DU25*税率,0)</f>
        <v>0</v>
      </c>
      <c r="DV26" s="230"/>
      <c r="DW26" s="231"/>
      <c r="DX26" s="50"/>
      <c r="DY26" s="229">
        <f>ROUNDDOWN(DY25*税率,0)</f>
        <v>0</v>
      </c>
      <c r="DZ26" s="230"/>
      <c r="EA26" s="231"/>
      <c r="EB26" s="50"/>
      <c r="EC26" s="229">
        <f>ROUNDDOWN(EC25*税率,0)</f>
        <v>0</v>
      </c>
      <c r="ED26" s="230"/>
      <c r="EE26" s="231"/>
      <c r="EF26" s="50"/>
      <c r="EG26" s="229">
        <f>ROUNDDOWN(EG25*税率,0)</f>
        <v>0</v>
      </c>
      <c r="EH26" s="230"/>
      <c r="EI26" s="231"/>
      <c r="EJ26" s="50"/>
      <c r="EK26" s="229">
        <f>ROUNDDOWN(EK25*税率,0)</f>
        <v>0</v>
      </c>
      <c r="EL26" s="230"/>
      <c r="EM26" s="231"/>
      <c r="EN26" s="50"/>
      <c r="EO26" s="229">
        <f>ROUNDDOWN(EO25*税率,0)</f>
        <v>0</v>
      </c>
      <c r="EP26" s="230"/>
      <c r="EQ26" s="231"/>
      <c r="ER26" s="50"/>
      <c r="ES26" s="229">
        <f>ROUNDDOWN(ES25*税率,0)</f>
        <v>0</v>
      </c>
      <c r="ET26" s="230"/>
      <c r="EU26" s="231"/>
      <c r="EV26" s="50"/>
      <c r="EW26" s="229">
        <f>ROUNDDOWN(EW25*税率,0)</f>
        <v>0</v>
      </c>
      <c r="EX26" s="230"/>
      <c r="EY26" s="231"/>
      <c r="EZ26" s="50"/>
      <c r="FA26" s="229">
        <f>ROUNDDOWN(FA25*税率,0)</f>
        <v>0</v>
      </c>
      <c r="FB26" s="230"/>
      <c r="FC26" s="231"/>
      <c r="FD26" s="50"/>
      <c r="FE26" s="229">
        <f>ROUNDDOWN(FE25*税率,0)</f>
        <v>0</v>
      </c>
      <c r="FF26" s="230"/>
      <c r="FG26" s="231"/>
      <c r="FH26" s="50"/>
      <c r="FI26" s="229">
        <f>ROUNDDOWN(FI25*税率,0)</f>
        <v>0</v>
      </c>
      <c r="FJ26" s="230"/>
      <c r="FK26" s="231"/>
      <c r="FL26" s="50"/>
      <c r="FM26" s="229">
        <f>ROUNDDOWN(FM25*税率,0)</f>
        <v>0</v>
      </c>
      <c r="FN26" s="230"/>
      <c r="FO26" s="231"/>
      <c r="FP26" s="50"/>
      <c r="FQ26" s="229">
        <f>ROUNDDOWN(FQ25*税率,0)</f>
        <v>0</v>
      </c>
      <c r="FR26" s="230"/>
      <c r="FS26" s="231"/>
      <c r="FT26" s="50"/>
      <c r="FU26" s="229">
        <f>ROUNDDOWN(FU25*税率,0)</f>
        <v>0</v>
      </c>
      <c r="FV26" s="230"/>
      <c r="FW26" s="231"/>
      <c r="FX26" s="50"/>
      <c r="FY26" s="229">
        <f>ROUNDDOWN(FY25*税率,0)</f>
        <v>0</v>
      </c>
      <c r="FZ26" s="230"/>
      <c r="GA26" s="231"/>
      <c r="GB26" s="50"/>
      <c r="GC26" s="229">
        <f>ROUNDDOWN(GC25*税率,0)</f>
        <v>0</v>
      </c>
      <c r="GD26" s="230"/>
      <c r="GE26" s="231"/>
      <c r="GF26" s="50"/>
      <c r="GG26" s="229">
        <f>ROUNDDOWN(GG25*税率,0)</f>
        <v>0</v>
      </c>
      <c r="GH26" s="230"/>
      <c r="GI26" s="231"/>
      <c r="GJ26" s="50"/>
      <c r="GK26" s="229">
        <f>ROUNDDOWN(GK25*税率,0)</f>
        <v>0</v>
      </c>
      <c r="GL26" s="230"/>
      <c r="GM26" s="231"/>
      <c r="GN26" s="50"/>
      <c r="GO26" s="229">
        <f>ROUNDDOWN(GO25*税率,0)</f>
        <v>0</v>
      </c>
      <c r="GP26" s="230"/>
      <c r="GQ26" s="231"/>
      <c r="GR26" s="50"/>
      <c r="GS26" s="229">
        <f>ROUNDDOWN(GS25*税率,0)</f>
        <v>0</v>
      </c>
      <c r="GT26" s="230"/>
      <c r="GU26" s="231"/>
      <c r="GV26" s="50"/>
      <c r="GW26" s="229">
        <f>ROUNDDOWN(GW25*税率,0)</f>
        <v>0</v>
      </c>
      <c r="GX26" s="230"/>
      <c r="GY26" s="231"/>
      <c r="GZ26" s="50"/>
      <c r="HA26" s="229">
        <f>ROUNDDOWN(HA25*税率,0)</f>
        <v>0</v>
      </c>
      <c r="HB26" s="230"/>
      <c r="HC26" s="231"/>
      <c r="HD26" s="50"/>
      <c r="HE26" s="229">
        <f>ROUNDDOWN(HE25*税率,0)</f>
        <v>0</v>
      </c>
      <c r="HF26" s="230"/>
      <c r="HG26" s="231"/>
      <c r="HH26" s="50"/>
      <c r="HI26" s="229">
        <f>ROUNDDOWN(HI25*税率,0)</f>
        <v>0</v>
      </c>
      <c r="HJ26" s="230"/>
      <c r="HK26" s="231"/>
      <c r="HL26" s="50"/>
      <c r="HM26" s="229">
        <f>ROUNDDOWN(HM25*税率,0)</f>
        <v>0</v>
      </c>
      <c r="HN26" s="230"/>
      <c r="HO26" s="231"/>
      <c r="HP26" s="50"/>
      <c r="HQ26" s="229">
        <f>ROUNDDOWN(HQ25*税率,0)</f>
        <v>0</v>
      </c>
      <c r="HR26" s="230"/>
      <c r="HS26" s="231"/>
      <c r="HT26" s="50"/>
      <c r="HU26" s="229">
        <f>ROUNDDOWN(HU25*税率,0)</f>
        <v>0</v>
      </c>
      <c r="HV26" s="230"/>
      <c r="HW26" s="231"/>
      <c r="HX26" s="51"/>
    </row>
    <row r="27" spans="2:232" ht="16.149999999999999" customHeight="1" thickBot="1">
      <c r="B27" s="128" t="s">
        <v>14</v>
      </c>
      <c r="C27" s="129"/>
      <c r="D27" s="129"/>
      <c r="E27" s="129"/>
      <c r="F27" s="129"/>
      <c r="G27" s="129"/>
      <c r="H27" s="129"/>
      <c r="I27" s="129"/>
      <c r="J27" s="130"/>
      <c r="K27" s="131">
        <f>SUM(K25:M26)</f>
        <v>0</v>
      </c>
      <c r="L27" s="131"/>
      <c r="M27" s="131"/>
      <c r="N27" s="68" t="str">
        <f>IF(K27=0," ",O27/K27)</f>
        <v xml:space="preserve"> </v>
      </c>
      <c r="O27" s="131">
        <f>SUM(税込み)</f>
        <v>0</v>
      </c>
      <c r="P27" s="131" t="e">
        <f>#REF!-V27</f>
        <v>#REF!</v>
      </c>
      <c r="Q27" s="131"/>
      <c r="R27" s="131">
        <f>SUM(前回乞保留金)</f>
        <v>0</v>
      </c>
      <c r="S27" s="132"/>
      <c r="T27" s="69" t="str">
        <f>IF(K27=0," ",U27/K27)</f>
        <v xml:space="preserve"> </v>
      </c>
      <c r="U27" s="133">
        <f>U25+U26</f>
        <v>0</v>
      </c>
      <c r="V27" s="133" t="e">
        <f>VLOOKUP(#REF!,#REF!,3,FALSE)</f>
        <v>#REF!</v>
      </c>
      <c r="W27" s="133"/>
      <c r="X27" s="232">
        <f>IF(請負税込&lt;300000,0,IF(今回保留金="なし",0,ROUNDDOWN(今回税込*0.1,-4)))</f>
        <v>0</v>
      </c>
      <c r="Y27" s="233"/>
      <c r="Z27" s="70" t="str">
        <f>IF(K27=0," ",N27+T27)</f>
        <v xml:space="preserve"> </v>
      </c>
      <c r="AA27" s="131">
        <f>O27+U27</f>
        <v>0</v>
      </c>
      <c r="AB27" s="131"/>
      <c r="AC27" s="131"/>
      <c r="AD27" s="131">
        <f>R27+X27</f>
        <v>0</v>
      </c>
      <c r="AE27" s="136"/>
      <c r="AG27" s="228">
        <f>AG25+AG26</f>
        <v>0</v>
      </c>
      <c r="AH27" s="226"/>
      <c r="AI27" s="227"/>
      <c r="AJ27" s="50"/>
      <c r="AK27" s="225">
        <f>AK25+AK26</f>
        <v>0</v>
      </c>
      <c r="AL27" s="226"/>
      <c r="AM27" s="227"/>
      <c r="AN27" s="50"/>
      <c r="AO27" s="225">
        <f t="shared" ref="AO27" si="145">AO25+AO26</f>
        <v>0</v>
      </c>
      <c r="AP27" s="226"/>
      <c r="AQ27" s="227"/>
      <c r="AR27" s="50"/>
      <c r="AS27" s="225">
        <f t="shared" ref="AS27" si="146">AS25+AS26</f>
        <v>0</v>
      </c>
      <c r="AT27" s="226"/>
      <c r="AU27" s="227"/>
      <c r="AV27" s="50"/>
      <c r="AW27" s="225">
        <f t="shared" ref="AW27" si="147">AW25+AW26</f>
        <v>0</v>
      </c>
      <c r="AX27" s="226"/>
      <c r="AY27" s="227"/>
      <c r="AZ27" s="50"/>
      <c r="BA27" s="225">
        <f t="shared" ref="BA27" si="148">BA25+BA26</f>
        <v>0</v>
      </c>
      <c r="BB27" s="226"/>
      <c r="BC27" s="227"/>
      <c r="BD27" s="50"/>
      <c r="BE27" s="225">
        <f t="shared" ref="BE27" si="149">BE25+BE26</f>
        <v>0</v>
      </c>
      <c r="BF27" s="226"/>
      <c r="BG27" s="227"/>
      <c r="BH27" s="50"/>
      <c r="BI27" s="225">
        <f t="shared" ref="BI27" si="150">BI25+BI26</f>
        <v>0</v>
      </c>
      <c r="BJ27" s="226"/>
      <c r="BK27" s="227"/>
      <c r="BL27" s="50"/>
      <c r="BM27" s="225">
        <f t="shared" ref="BM27" si="151">BM25+BM26</f>
        <v>0</v>
      </c>
      <c r="BN27" s="226"/>
      <c r="BO27" s="227"/>
      <c r="BP27" s="50"/>
      <c r="BQ27" s="225">
        <f t="shared" ref="BQ27" si="152">BQ25+BQ26</f>
        <v>0</v>
      </c>
      <c r="BR27" s="226"/>
      <c r="BS27" s="227"/>
      <c r="BT27" s="50"/>
      <c r="BU27" s="225">
        <f t="shared" ref="BU27" si="153">BU25+BU26</f>
        <v>0</v>
      </c>
      <c r="BV27" s="226"/>
      <c r="BW27" s="227"/>
      <c r="BX27" s="50"/>
      <c r="BY27" s="225">
        <f t="shared" ref="BY27" si="154">BY25+BY26</f>
        <v>0</v>
      </c>
      <c r="BZ27" s="226"/>
      <c r="CA27" s="227"/>
      <c r="CB27" s="50"/>
      <c r="CC27" s="225">
        <f t="shared" ref="CC27" si="155">CC25+CC26</f>
        <v>0</v>
      </c>
      <c r="CD27" s="226"/>
      <c r="CE27" s="227"/>
      <c r="CF27" s="50"/>
      <c r="CG27" s="225">
        <f t="shared" ref="CG27" si="156">CG25+CG26</f>
        <v>0</v>
      </c>
      <c r="CH27" s="226"/>
      <c r="CI27" s="227"/>
      <c r="CJ27" s="50"/>
      <c r="CK27" s="225">
        <f t="shared" ref="CK27" si="157">CK25+CK26</f>
        <v>0</v>
      </c>
      <c r="CL27" s="226"/>
      <c r="CM27" s="227"/>
      <c r="CN27" s="50"/>
      <c r="CO27" s="225">
        <f t="shared" ref="CO27" si="158">CO25+CO26</f>
        <v>0</v>
      </c>
      <c r="CP27" s="226"/>
      <c r="CQ27" s="227"/>
      <c r="CR27" s="50"/>
      <c r="CS27" s="225">
        <f t="shared" ref="CS27" si="159">CS25+CS26</f>
        <v>0</v>
      </c>
      <c r="CT27" s="226"/>
      <c r="CU27" s="227"/>
      <c r="CV27" s="50"/>
      <c r="CW27" s="225">
        <f t="shared" ref="CW27" si="160">CW25+CW26</f>
        <v>0</v>
      </c>
      <c r="CX27" s="226"/>
      <c r="CY27" s="227"/>
      <c r="CZ27" s="50"/>
      <c r="DA27" s="225">
        <f t="shared" ref="DA27" si="161">DA25+DA26</f>
        <v>0</v>
      </c>
      <c r="DB27" s="226"/>
      <c r="DC27" s="227"/>
      <c r="DD27" s="50"/>
      <c r="DE27" s="225">
        <f t="shared" ref="DE27" si="162">DE25+DE26</f>
        <v>0</v>
      </c>
      <c r="DF27" s="226"/>
      <c r="DG27" s="227"/>
      <c r="DH27" s="50"/>
      <c r="DI27" s="225">
        <f t="shared" ref="DI27" si="163">DI25+DI26</f>
        <v>0</v>
      </c>
      <c r="DJ27" s="226"/>
      <c r="DK27" s="227"/>
      <c r="DL27" s="50"/>
      <c r="DM27" s="225">
        <f t="shared" ref="DM27" si="164">DM25+DM26</f>
        <v>0</v>
      </c>
      <c r="DN27" s="226"/>
      <c r="DO27" s="227"/>
      <c r="DP27" s="50"/>
      <c r="DQ27" s="225">
        <f t="shared" ref="DQ27" si="165">DQ25+DQ26</f>
        <v>0</v>
      </c>
      <c r="DR27" s="226"/>
      <c r="DS27" s="227"/>
      <c r="DT27" s="50"/>
      <c r="DU27" s="225">
        <f t="shared" ref="DU27" si="166">DU25+DU26</f>
        <v>0</v>
      </c>
      <c r="DV27" s="226"/>
      <c r="DW27" s="227"/>
      <c r="DX27" s="50"/>
      <c r="DY27" s="225">
        <f t="shared" ref="DY27" si="167">DY25+DY26</f>
        <v>0</v>
      </c>
      <c r="DZ27" s="226"/>
      <c r="EA27" s="227"/>
      <c r="EB27" s="50"/>
      <c r="EC27" s="225">
        <f t="shared" ref="EC27" si="168">EC25+EC26</f>
        <v>0</v>
      </c>
      <c r="ED27" s="226"/>
      <c r="EE27" s="227"/>
      <c r="EF27" s="50"/>
      <c r="EG27" s="225">
        <f t="shared" ref="EG27" si="169">EG25+EG26</f>
        <v>0</v>
      </c>
      <c r="EH27" s="226"/>
      <c r="EI27" s="227"/>
      <c r="EJ27" s="50"/>
      <c r="EK27" s="225">
        <f t="shared" ref="EK27" si="170">EK25+EK26</f>
        <v>0</v>
      </c>
      <c r="EL27" s="226"/>
      <c r="EM27" s="227"/>
      <c r="EN27" s="50"/>
      <c r="EO27" s="225">
        <f t="shared" ref="EO27" si="171">EO25+EO26</f>
        <v>0</v>
      </c>
      <c r="EP27" s="226"/>
      <c r="EQ27" s="227"/>
      <c r="ER27" s="50"/>
      <c r="ES27" s="225">
        <f t="shared" ref="ES27" si="172">ES25+ES26</f>
        <v>0</v>
      </c>
      <c r="ET27" s="226"/>
      <c r="EU27" s="227"/>
      <c r="EV27" s="50"/>
      <c r="EW27" s="225">
        <f t="shared" ref="EW27" si="173">EW25+EW26</f>
        <v>0</v>
      </c>
      <c r="EX27" s="226"/>
      <c r="EY27" s="227"/>
      <c r="EZ27" s="50"/>
      <c r="FA27" s="225">
        <f t="shared" ref="FA27" si="174">FA25+FA26</f>
        <v>0</v>
      </c>
      <c r="FB27" s="226"/>
      <c r="FC27" s="227"/>
      <c r="FD27" s="50"/>
      <c r="FE27" s="225">
        <f t="shared" ref="FE27" si="175">FE25+FE26</f>
        <v>0</v>
      </c>
      <c r="FF27" s="226"/>
      <c r="FG27" s="227"/>
      <c r="FH27" s="50"/>
      <c r="FI27" s="225">
        <f t="shared" ref="FI27" si="176">FI25+FI26</f>
        <v>0</v>
      </c>
      <c r="FJ27" s="226"/>
      <c r="FK27" s="227"/>
      <c r="FL27" s="50"/>
      <c r="FM27" s="225">
        <f t="shared" ref="FM27" si="177">FM25+FM26</f>
        <v>0</v>
      </c>
      <c r="FN27" s="226"/>
      <c r="FO27" s="227"/>
      <c r="FP27" s="50"/>
      <c r="FQ27" s="225">
        <f t="shared" ref="FQ27" si="178">FQ25+FQ26</f>
        <v>0</v>
      </c>
      <c r="FR27" s="226"/>
      <c r="FS27" s="227"/>
      <c r="FT27" s="50"/>
      <c r="FU27" s="225">
        <f t="shared" ref="FU27" si="179">FU25+FU26</f>
        <v>0</v>
      </c>
      <c r="FV27" s="226"/>
      <c r="FW27" s="227"/>
      <c r="FX27" s="50"/>
      <c r="FY27" s="225">
        <f t="shared" ref="FY27" si="180">FY25+FY26</f>
        <v>0</v>
      </c>
      <c r="FZ27" s="226"/>
      <c r="GA27" s="227"/>
      <c r="GB27" s="50"/>
      <c r="GC27" s="225">
        <f t="shared" ref="GC27" si="181">GC25+GC26</f>
        <v>0</v>
      </c>
      <c r="GD27" s="226"/>
      <c r="GE27" s="227"/>
      <c r="GF27" s="50"/>
      <c r="GG27" s="225">
        <f t="shared" ref="GG27" si="182">GG25+GG26</f>
        <v>0</v>
      </c>
      <c r="GH27" s="226"/>
      <c r="GI27" s="227"/>
      <c r="GJ27" s="50"/>
      <c r="GK27" s="225">
        <f t="shared" ref="GK27" si="183">GK25+GK26</f>
        <v>0</v>
      </c>
      <c r="GL27" s="226"/>
      <c r="GM27" s="227"/>
      <c r="GN27" s="50"/>
      <c r="GO27" s="225">
        <f t="shared" ref="GO27" si="184">GO25+GO26</f>
        <v>0</v>
      </c>
      <c r="GP27" s="226"/>
      <c r="GQ27" s="227"/>
      <c r="GR27" s="50"/>
      <c r="GS27" s="225">
        <f t="shared" ref="GS27" si="185">GS25+GS26</f>
        <v>0</v>
      </c>
      <c r="GT27" s="226"/>
      <c r="GU27" s="227"/>
      <c r="GV27" s="50"/>
      <c r="GW27" s="225">
        <f t="shared" ref="GW27" si="186">GW25+GW26</f>
        <v>0</v>
      </c>
      <c r="GX27" s="226"/>
      <c r="GY27" s="227"/>
      <c r="GZ27" s="50"/>
      <c r="HA27" s="225">
        <f t="shared" ref="HA27" si="187">HA25+HA26</f>
        <v>0</v>
      </c>
      <c r="HB27" s="226"/>
      <c r="HC27" s="227"/>
      <c r="HD27" s="50"/>
      <c r="HE27" s="225">
        <f t="shared" ref="HE27" si="188">HE25+HE26</f>
        <v>0</v>
      </c>
      <c r="HF27" s="226"/>
      <c r="HG27" s="227"/>
      <c r="HH27" s="50"/>
      <c r="HI27" s="225">
        <f t="shared" ref="HI27" si="189">HI25+HI26</f>
        <v>0</v>
      </c>
      <c r="HJ27" s="226"/>
      <c r="HK27" s="227"/>
      <c r="HL27" s="50"/>
      <c r="HM27" s="225">
        <f t="shared" ref="HM27" si="190">HM25+HM26</f>
        <v>0</v>
      </c>
      <c r="HN27" s="226"/>
      <c r="HO27" s="227"/>
      <c r="HP27" s="50"/>
      <c r="HQ27" s="225">
        <f t="shared" ref="HQ27" si="191">HQ25+HQ26</f>
        <v>0</v>
      </c>
      <c r="HR27" s="226"/>
      <c r="HS27" s="227"/>
      <c r="HT27" s="50"/>
      <c r="HU27" s="225">
        <f t="shared" ref="HU27" si="192">HU25+HU26</f>
        <v>0</v>
      </c>
      <c r="HV27" s="226"/>
      <c r="HW27" s="227"/>
      <c r="HX27" s="51"/>
    </row>
    <row r="28" spans="2:232" ht="16.149999999999999" customHeight="1" thickBot="1">
      <c r="B28" s="120" t="s">
        <v>22</v>
      </c>
      <c r="C28" s="121"/>
      <c r="D28" s="121"/>
      <c r="E28" s="121"/>
      <c r="F28" s="41"/>
      <c r="G28" s="41"/>
      <c r="H28" s="41"/>
      <c r="I28" s="41"/>
      <c r="J28" s="41"/>
      <c r="K28" s="41"/>
      <c r="L28" s="41"/>
      <c r="M28" s="41"/>
      <c r="N28" s="41"/>
      <c r="O28" s="41"/>
      <c r="P28" s="41"/>
      <c r="Q28" s="41"/>
      <c r="R28" s="41"/>
      <c r="S28" s="41"/>
      <c r="T28" s="41"/>
      <c r="U28" s="41"/>
      <c r="V28" s="41"/>
      <c r="W28" s="41"/>
      <c r="X28" s="41"/>
      <c r="Y28" s="38"/>
      <c r="Z28" s="22"/>
      <c r="AE28" s="71"/>
      <c r="AG28" s="72" t="s">
        <v>111</v>
      </c>
      <c r="AH28" s="221">
        <f>IF($K$27&lt;300000,0,IF(AG28="なし",0,ROUNDDOWN(AG27*0.1,-4)))</f>
        <v>0</v>
      </c>
      <c r="AI28" s="222"/>
      <c r="AJ28" s="223"/>
      <c r="AK28" s="73" t="s">
        <v>51</v>
      </c>
      <c r="AL28" s="221">
        <f>IF($K$27&lt;300000,0,IF(AK28="なし",0,ROUNDDOWN(AK27*0.1,-4)))</f>
        <v>0</v>
      </c>
      <c r="AM28" s="222"/>
      <c r="AN28" s="223"/>
      <c r="AO28" s="73" t="s">
        <v>51</v>
      </c>
      <c r="AP28" s="221">
        <f t="shared" ref="AP28" si="193">IF($K$27&lt;300000,0,IF(AO28="なし",0,ROUNDDOWN(AO27*0.1,-4)))</f>
        <v>0</v>
      </c>
      <c r="AQ28" s="222"/>
      <c r="AR28" s="223"/>
      <c r="AS28" s="73" t="s">
        <v>51</v>
      </c>
      <c r="AT28" s="221">
        <f t="shared" ref="AT28" si="194">IF($K$27&lt;300000,0,IF(AS28="なし",0,ROUNDDOWN(AS27*0.1,-4)))</f>
        <v>0</v>
      </c>
      <c r="AU28" s="222"/>
      <c r="AV28" s="223"/>
      <c r="AW28" s="73" t="s">
        <v>51</v>
      </c>
      <c r="AX28" s="221">
        <f t="shared" ref="AX28" si="195">IF($K$27&lt;300000,0,IF(AW28="なし",0,ROUNDDOWN(AW27*0.1,-4)))</f>
        <v>0</v>
      </c>
      <c r="AY28" s="222"/>
      <c r="AZ28" s="223"/>
      <c r="BA28" s="73" t="s">
        <v>51</v>
      </c>
      <c r="BB28" s="221">
        <f t="shared" ref="BB28" si="196">IF($K$27&lt;300000,0,IF(BA28="なし",0,ROUNDDOWN(BA27*0.1,-4)))</f>
        <v>0</v>
      </c>
      <c r="BC28" s="222"/>
      <c r="BD28" s="223"/>
      <c r="BE28" s="73" t="s">
        <v>51</v>
      </c>
      <c r="BF28" s="221">
        <f t="shared" ref="BF28" si="197">IF($K$27&lt;300000,0,IF(BE28="なし",0,ROUNDDOWN(BE27*0.1,-4)))</f>
        <v>0</v>
      </c>
      <c r="BG28" s="222"/>
      <c r="BH28" s="223"/>
      <c r="BI28" s="73" t="s">
        <v>51</v>
      </c>
      <c r="BJ28" s="221">
        <f t="shared" ref="BJ28" si="198">IF($K$27&lt;300000,0,IF(BI28="なし",0,ROUNDDOWN(BI27*0.1,-4)))</f>
        <v>0</v>
      </c>
      <c r="BK28" s="222"/>
      <c r="BL28" s="223"/>
      <c r="BM28" s="73" t="s">
        <v>51</v>
      </c>
      <c r="BN28" s="221">
        <f t="shared" ref="BN28" si="199">IF($K$27&lt;300000,0,IF(BM28="なし",0,ROUNDDOWN(BM27*0.1,-4)))</f>
        <v>0</v>
      </c>
      <c r="BO28" s="222"/>
      <c r="BP28" s="223"/>
      <c r="BQ28" s="73" t="s">
        <v>51</v>
      </c>
      <c r="BR28" s="221">
        <f t="shared" ref="BR28" si="200">IF($K$27&lt;300000,0,IF(BQ28="なし",0,ROUNDDOWN(BQ27*0.1,-4)))</f>
        <v>0</v>
      </c>
      <c r="BS28" s="222"/>
      <c r="BT28" s="223"/>
      <c r="BU28" s="73" t="s">
        <v>51</v>
      </c>
      <c r="BV28" s="221">
        <f t="shared" ref="BV28" si="201">IF($K$27&lt;300000,0,IF(BU28="なし",0,ROUNDDOWN(BU27*0.1,-4)))</f>
        <v>0</v>
      </c>
      <c r="BW28" s="222"/>
      <c r="BX28" s="223"/>
      <c r="BY28" s="73" t="s">
        <v>51</v>
      </c>
      <c r="BZ28" s="221">
        <f t="shared" ref="BZ28" si="202">IF($K$27&lt;300000,0,IF(BY28="なし",0,ROUNDDOWN(BY27*0.1,-4)))</f>
        <v>0</v>
      </c>
      <c r="CA28" s="222"/>
      <c r="CB28" s="223"/>
      <c r="CC28" s="73" t="s">
        <v>51</v>
      </c>
      <c r="CD28" s="221">
        <f t="shared" ref="CD28" si="203">IF($K$27&lt;300000,0,IF(CC28="なし",0,ROUNDDOWN(CC27*0.1,-4)))</f>
        <v>0</v>
      </c>
      <c r="CE28" s="222"/>
      <c r="CF28" s="223"/>
      <c r="CG28" s="73" t="s">
        <v>51</v>
      </c>
      <c r="CH28" s="221">
        <f t="shared" ref="CH28" si="204">IF($K$27&lt;300000,0,IF(CG28="なし",0,ROUNDDOWN(CG27*0.1,-4)))</f>
        <v>0</v>
      </c>
      <c r="CI28" s="222"/>
      <c r="CJ28" s="223"/>
      <c r="CK28" s="73" t="s">
        <v>51</v>
      </c>
      <c r="CL28" s="221">
        <f t="shared" ref="CL28" si="205">IF($K$27&lt;300000,0,IF(CK28="なし",0,ROUNDDOWN(CK27*0.1,-4)))</f>
        <v>0</v>
      </c>
      <c r="CM28" s="222"/>
      <c r="CN28" s="223"/>
      <c r="CO28" s="73" t="s">
        <v>51</v>
      </c>
      <c r="CP28" s="221">
        <f t="shared" ref="CP28" si="206">IF($K$27&lt;300000,0,IF(CO28="なし",0,ROUNDDOWN(CO27*0.1,-4)))</f>
        <v>0</v>
      </c>
      <c r="CQ28" s="222"/>
      <c r="CR28" s="223"/>
      <c r="CS28" s="73" t="s">
        <v>51</v>
      </c>
      <c r="CT28" s="221">
        <f t="shared" ref="CT28" si="207">IF($K$27&lt;300000,0,IF(CS28="なし",0,ROUNDDOWN(CS27*0.1,-4)))</f>
        <v>0</v>
      </c>
      <c r="CU28" s="222"/>
      <c r="CV28" s="223"/>
      <c r="CW28" s="73" t="s">
        <v>51</v>
      </c>
      <c r="CX28" s="221">
        <f t="shared" ref="CX28" si="208">IF($K$27&lt;300000,0,IF(CW28="なし",0,ROUNDDOWN(CW27*0.1,-4)))</f>
        <v>0</v>
      </c>
      <c r="CY28" s="222"/>
      <c r="CZ28" s="223"/>
      <c r="DA28" s="73" t="s">
        <v>51</v>
      </c>
      <c r="DB28" s="221">
        <f t="shared" ref="DB28" si="209">IF($K$27&lt;300000,0,IF(DA28="なし",0,ROUNDDOWN(DA27*0.1,-4)))</f>
        <v>0</v>
      </c>
      <c r="DC28" s="222"/>
      <c r="DD28" s="223"/>
      <c r="DE28" s="73" t="s">
        <v>51</v>
      </c>
      <c r="DF28" s="221">
        <f t="shared" ref="DF28" si="210">IF($K$27&lt;300000,0,IF(DE28="なし",0,ROUNDDOWN(DE27*0.1,-4)))</f>
        <v>0</v>
      </c>
      <c r="DG28" s="222"/>
      <c r="DH28" s="223"/>
      <c r="DI28" s="73" t="s">
        <v>51</v>
      </c>
      <c r="DJ28" s="221">
        <f t="shared" ref="DJ28" si="211">IF($K$27&lt;300000,0,IF(DI28="なし",0,ROUNDDOWN(DI27*0.1,-4)))</f>
        <v>0</v>
      </c>
      <c r="DK28" s="222"/>
      <c r="DL28" s="223"/>
      <c r="DM28" s="73" t="s">
        <v>51</v>
      </c>
      <c r="DN28" s="221">
        <f t="shared" ref="DN28" si="212">IF($K$27&lt;300000,0,IF(DM28="なし",0,ROUNDDOWN(DM27*0.1,-4)))</f>
        <v>0</v>
      </c>
      <c r="DO28" s="222"/>
      <c r="DP28" s="223"/>
      <c r="DQ28" s="73" t="s">
        <v>51</v>
      </c>
      <c r="DR28" s="221">
        <f t="shared" ref="DR28" si="213">IF($K$27&lt;300000,0,IF(DQ28="なし",0,ROUNDDOWN(DQ27*0.1,-4)))</f>
        <v>0</v>
      </c>
      <c r="DS28" s="222"/>
      <c r="DT28" s="223"/>
      <c r="DU28" s="73" t="s">
        <v>51</v>
      </c>
      <c r="DV28" s="221">
        <f t="shared" ref="DV28" si="214">IF($K$27&lt;300000,0,IF(DU28="なし",0,ROUNDDOWN(DU27*0.1,-4)))</f>
        <v>0</v>
      </c>
      <c r="DW28" s="222"/>
      <c r="DX28" s="223"/>
      <c r="DY28" s="73" t="s">
        <v>51</v>
      </c>
      <c r="DZ28" s="221">
        <f t="shared" ref="DZ28" si="215">IF($K$27&lt;300000,0,IF(DY28="なし",0,ROUNDDOWN(DY27*0.1,-4)))</f>
        <v>0</v>
      </c>
      <c r="EA28" s="222"/>
      <c r="EB28" s="223"/>
      <c r="EC28" s="73" t="s">
        <v>51</v>
      </c>
      <c r="ED28" s="221">
        <f t="shared" ref="ED28" si="216">IF($K$27&lt;300000,0,IF(EC28="なし",0,ROUNDDOWN(EC27*0.1,-4)))</f>
        <v>0</v>
      </c>
      <c r="EE28" s="222"/>
      <c r="EF28" s="223"/>
      <c r="EG28" s="73" t="s">
        <v>51</v>
      </c>
      <c r="EH28" s="221">
        <f t="shared" ref="EH28" si="217">IF($K$27&lt;300000,0,IF(EG28="なし",0,ROUNDDOWN(EG27*0.1,-4)))</f>
        <v>0</v>
      </c>
      <c r="EI28" s="222"/>
      <c r="EJ28" s="223"/>
      <c r="EK28" s="73" t="s">
        <v>51</v>
      </c>
      <c r="EL28" s="221">
        <f t="shared" ref="EL28" si="218">IF($K$27&lt;300000,0,IF(EK28="なし",0,ROUNDDOWN(EK27*0.1,-4)))</f>
        <v>0</v>
      </c>
      <c r="EM28" s="222"/>
      <c r="EN28" s="223"/>
      <c r="EO28" s="73" t="s">
        <v>51</v>
      </c>
      <c r="EP28" s="221">
        <f t="shared" ref="EP28" si="219">IF($K$27&lt;300000,0,IF(EO28="なし",0,ROUNDDOWN(EO27*0.1,-4)))</f>
        <v>0</v>
      </c>
      <c r="EQ28" s="222"/>
      <c r="ER28" s="223"/>
      <c r="ES28" s="73" t="s">
        <v>51</v>
      </c>
      <c r="ET28" s="221">
        <f t="shared" ref="ET28" si="220">IF($K$27&lt;300000,0,IF(ES28="なし",0,ROUNDDOWN(ES27*0.1,-4)))</f>
        <v>0</v>
      </c>
      <c r="EU28" s="222"/>
      <c r="EV28" s="223"/>
      <c r="EW28" s="73" t="s">
        <v>51</v>
      </c>
      <c r="EX28" s="221">
        <f t="shared" ref="EX28" si="221">IF($K$27&lt;300000,0,IF(EW28="なし",0,ROUNDDOWN(EW27*0.1,-4)))</f>
        <v>0</v>
      </c>
      <c r="EY28" s="222"/>
      <c r="EZ28" s="223"/>
      <c r="FA28" s="73" t="s">
        <v>51</v>
      </c>
      <c r="FB28" s="221">
        <f t="shared" ref="FB28" si="222">IF($K$27&lt;300000,0,IF(FA28="なし",0,ROUNDDOWN(FA27*0.1,-4)))</f>
        <v>0</v>
      </c>
      <c r="FC28" s="222"/>
      <c r="FD28" s="223"/>
      <c r="FE28" s="73" t="s">
        <v>51</v>
      </c>
      <c r="FF28" s="221">
        <f t="shared" ref="FF28" si="223">IF($K$27&lt;300000,0,IF(FE28="なし",0,ROUNDDOWN(FE27*0.1,-4)))</f>
        <v>0</v>
      </c>
      <c r="FG28" s="222"/>
      <c r="FH28" s="223"/>
      <c r="FI28" s="73" t="s">
        <v>51</v>
      </c>
      <c r="FJ28" s="221">
        <f t="shared" ref="FJ28" si="224">IF($K$27&lt;300000,0,IF(FI28="なし",0,ROUNDDOWN(FI27*0.1,-4)))</f>
        <v>0</v>
      </c>
      <c r="FK28" s="222"/>
      <c r="FL28" s="223"/>
      <c r="FM28" s="73" t="s">
        <v>51</v>
      </c>
      <c r="FN28" s="221">
        <f t="shared" ref="FN28" si="225">IF($K$27&lt;300000,0,IF(FM28="なし",0,ROUNDDOWN(FM27*0.1,-4)))</f>
        <v>0</v>
      </c>
      <c r="FO28" s="222"/>
      <c r="FP28" s="223"/>
      <c r="FQ28" s="73" t="s">
        <v>51</v>
      </c>
      <c r="FR28" s="221">
        <f t="shared" ref="FR28" si="226">IF($K$27&lt;300000,0,IF(FQ28="なし",0,ROUNDDOWN(FQ27*0.1,-4)))</f>
        <v>0</v>
      </c>
      <c r="FS28" s="222"/>
      <c r="FT28" s="223"/>
      <c r="FU28" s="73" t="s">
        <v>51</v>
      </c>
      <c r="FV28" s="221">
        <f t="shared" ref="FV28" si="227">IF($K$27&lt;300000,0,IF(FU28="なし",0,ROUNDDOWN(FU27*0.1,-4)))</f>
        <v>0</v>
      </c>
      <c r="FW28" s="222"/>
      <c r="FX28" s="223"/>
      <c r="FY28" s="73" t="s">
        <v>51</v>
      </c>
      <c r="FZ28" s="221">
        <f t="shared" ref="FZ28" si="228">IF($K$27&lt;300000,0,IF(FY28="なし",0,ROUNDDOWN(FY27*0.1,-4)))</f>
        <v>0</v>
      </c>
      <c r="GA28" s="222"/>
      <c r="GB28" s="223"/>
      <c r="GC28" s="73" t="s">
        <v>51</v>
      </c>
      <c r="GD28" s="221">
        <f t="shared" ref="GD28" si="229">IF($K$27&lt;300000,0,IF(GC28="なし",0,ROUNDDOWN(GC27*0.1,-4)))</f>
        <v>0</v>
      </c>
      <c r="GE28" s="222"/>
      <c r="GF28" s="223"/>
      <c r="GG28" s="73" t="s">
        <v>51</v>
      </c>
      <c r="GH28" s="221">
        <f t="shared" ref="GH28" si="230">IF($K$27&lt;300000,0,IF(GG28="なし",0,ROUNDDOWN(GG27*0.1,-4)))</f>
        <v>0</v>
      </c>
      <c r="GI28" s="222"/>
      <c r="GJ28" s="223"/>
      <c r="GK28" s="73" t="s">
        <v>51</v>
      </c>
      <c r="GL28" s="221">
        <f t="shared" ref="GL28" si="231">IF($K$27&lt;300000,0,IF(GK28="なし",0,ROUNDDOWN(GK27*0.1,-4)))</f>
        <v>0</v>
      </c>
      <c r="GM28" s="222"/>
      <c r="GN28" s="223"/>
      <c r="GO28" s="73" t="s">
        <v>51</v>
      </c>
      <c r="GP28" s="221">
        <f t="shared" ref="GP28" si="232">IF($K$27&lt;300000,0,IF(GO28="なし",0,ROUNDDOWN(GO27*0.1,-4)))</f>
        <v>0</v>
      </c>
      <c r="GQ28" s="222"/>
      <c r="GR28" s="223"/>
      <c r="GS28" s="73" t="s">
        <v>51</v>
      </c>
      <c r="GT28" s="221">
        <f t="shared" ref="GT28" si="233">IF($K$27&lt;300000,0,IF(GS28="なし",0,ROUNDDOWN(GS27*0.1,-4)))</f>
        <v>0</v>
      </c>
      <c r="GU28" s="222"/>
      <c r="GV28" s="223"/>
      <c r="GW28" s="73" t="s">
        <v>51</v>
      </c>
      <c r="GX28" s="221">
        <f t="shared" ref="GX28" si="234">IF($K$27&lt;300000,0,IF(GW28="なし",0,ROUNDDOWN(GW27*0.1,-4)))</f>
        <v>0</v>
      </c>
      <c r="GY28" s="222"/>
      <c r="GZ28" s="223"/>
      <c r="HA28" s="73" t="s">
        <v>51</v>
      </c>
      <c r="HB28" s="221">
        <f t="shared" ref="HB28" si="235">IF($K$27&lt;300000,0,IF(HA28="なし",0,ROUNDDOWN(HA27*0.1,-4)))</f>
        <v>0</v>
      </c>
      <c r="HC28" s="222"/>
      <c r="HD28" s="223"/>
      <c r="HE28" s="73" t="s">
        <v>51</v>
      </c>
      <c r="HF28" s="221">
        <f t="shared" ref="HF28" si="236">IF($K$27&lt;300000,0,IF(HE28="なし",0,ROUNDDOWN(HE27*0.1,-4)))</f>
        <v>0</v>
      </c>
      <c r="HG28" s="222"/>
      <c r="HH28" s="223"/>
      <c r="HI28" s="73" t="s">
        <v>51</v>
      </c>
      <c r="HJ28" s="221">
        <f t="shared" ref="HJ28" si="237">IF($K$27&lt;300000,0,IF(HI28="なし",0,ROUNDDOWN(HI27*0.1,-4)))</f>
        <v>0</v>
      </c>
      <c r="HK28" s="222"/>
      <c r="HL28" s="223"/>
      <c r="HM28" s="73" t="s">
        <v>51</v>
      </c>
      <c r="HN28" s="221">
        <f t="shared" ref="HN28" si="238">IF($K$27&lt;300000,0,IF(HM28="なし",0,ROUNDDOWN(HM27*0.1,-4)))</f>
        <v>0</v>
      </c>
      <c r="HO28" s="222"/>
      <c r="HP28" s="223"/>
      <c r="HQ28" s="73" t="s">
        <v>51</v>
      </c>
      <c r="HR28" s="221">
        <f t="shared" ref="HR28" si="239">IF($K$27&lt;300000,0,IF(HQ28="なし",0,ROUNDDOWN(HQ27*0.1,-4)))</f>
        <v>0</v>
      </c>
      <c r="HS28" s="222"/>
      <c r="HT28" s="223"/>
      <c r="HU28" s="73" t="s">
        <v>51</v>
      </c>
      <c r="HV28" s="221">
        <f t="shared" ref="HV28" si="240">IF($K$27&lt;300000,0,IF(HU28="なし",0,ROUNDDOWN(HU27*0.1,-4)))</f>
        <v>0</v>
      </c>
      <c r="HW28" s="222"/>
      <c r="HX28" s="224"/>
    </row>
    <row r="29" spans="2:232" ht="16.149999999999999" customHeight="1">
      <c r="B29" s="74"/>
      <c r="D29" s="113" t="str">
        <f>IF(K27=U27,"今回支払額","今回出来高")</f>
        <v>今回支払額</v>
      </c>
      <c r="E29" s="113"/>
      <c r="F29" s="113"/>
      <c r="G29" s="41" t="str">
        <f>IF(K27=U27," ",IF(AA27&lt;K27,"－","＋"))</f>
        <v xml:space="preserve"> </v>
      </c>
      <c r="H29" s="122" t="str">
        <f>IF(K27=U27," ",IF(AA27&lt;K27,"今回保留金","前回乞保留金"))</f>
        <v xml:space="preserve"> </v>
      </c>
      <c r="I29" s="122"/>
      <c r="J29" s="122"/>
      <c r="K29" s="36" t="str">
        <f>IF(K27=U27," ","＝")</f>
        <v xml:space="preserve"> </v>
      </c>
      <c r="L29" s="113" t="str">
        <f>IF(K27=U27," ","今回支払額")</f>
        <v xml:space="preserve"> </v>
      </c>
      <c r="M29" s="113"/>
      <c r="N29" s="113"/>
      <c r="O29" s="75"/>
      <c r="P29" s="76"/>
      <c r="Q29" s="41"/>
      <c r="R29" s="41"/>
      <c r="S29" s="41"/>
      <c r="T29" s="38"/>
      <c r="U29" s="38"/>
      <c r="V29" s="77"/>
      <c r="W29" s="77"/>
      <c r="X29" s="77"/>
      <c r="Y29" s="77"/>
      <c r="Z29" s="22"/>
      <c r="AE29" s="71"/>
      <c r="AG29" s="78"/>
      <c r="AH29" s="220"/>
      <c r="AI29" s="220"/>
      <c r="AJ29" s="220"/>
      <c r="AK29" s="78"/>
      <c r="AL29" s="220"/>
      <c r="AM29" s="220"/>
      <c r="AN29" s="220"/>
      <c r="AO29" s="78"/>
      <c r="AP29" s="220"/>
      <c r="AQ29" s="220"/>
      <c r="AR29" s="220"/>
      <c r="AS29" s="78"/>
      <c r="AT29" s="220"/>
      <c r="AU29" s="220"/>
      <c r="AV29" s="220"/>
      <c r="AW29" s="78"/>
      <c r="AX29" s="220"/>
      <c r="AY29" s="220"/>
      <c r="AZ29" s="220"/>
      <c r="BA29" s="78"/>
      <c r="BB29" s="220"/>
      <c r="BC29" s="220"/>
      <c r="BD29" s="220"/>
      <c r="BE29" s="78"/>
      <c r="BF29" s="220"/>
      <c r="BG29" s="220"/>
      <c r="BH29" s="220"/>
      <c r="BI29" s="78"/>
      <c r="BJ29" s="220"/>
      <c r="BK29" s="220"/>
      <c r="BL29" s="220"/>
      <c r="BM29" s="78"/>
      <c r="BN29" s="220"/>
      <c r="BO29" s="220"/>
      <c r="BP29" s="220"/>
      <c r="BQ29" s="78"/>
      <c r="BR29" s="220"/>
      <c r="BS29" s="220"/>
      <c r="BT29" s="220"/>
      <c r="BU29" s="78"/>
      <c r="BV29" s="220"/>
      <c r="BW29" s="220"/>
      <c r="BX29" s="220"/>
      <c r="BY29" s="78"/>
      <c r="BZ29" s="220"/>
      <c r="CA29" s="220"/>
      <c r="CB29" s="220"/>
      <c r="CC29" s="78"/>
      <c r="CD29" s="220"/>
      <c r="CE29" s="220"/>
      <c r="CF29" s="220"/>
      <c r="CG29" s="78"/>
      <c r="CH29" s="220"/>
      <c r="CI29" s="220"/>
      <c r="CJ29" s="220"/>
      <c r="CK29" s="78"/>
      <c r="CL29" s="220"/>
      <c r="CM29" s="220"/>
      <c r="CN29" s="220"/>
      <c r="CO29" s="78"/>
      <c r="CP29" s="220"/>
      <c r="CQ29" s="220"/>
      <c r="CR29" s="220"/>
      <c r="CS29" s="78"/>
      <c r="CT29" s="220"/>
      <c r="CU29" s="220"/>
      <c r="CV29" s="220"/>
      <c r="CW29" s="78"/>
      <c r="CX29" s="220"/>
      <c r="CY29" s="220"/>
      <c r="CZ29" s="220"/>
      <c r="DA29" s="78"/>
      <c r="DB29" s="220"/>
      <c r="DC29" s="220"/>
      <c r="DD29" s="220"/>
      <c r="DE29" s="78"/>
      <c r="DF29" s="220"/>
      <c r="DG29" s="220"/>
      <c r="DH29" s="220"/>
      <c r="DI29" s="78"/>
      <c r="DJ29" s="220"/>
      <c r="DK29" s="220"/>
      <c r="DL29" s="220"/>
      <c r="DM29" s="78"/>
      <c r="DN29" s="220"/>
      <c r="DO29" s="220"/>
      <c r="DP29" s="220"/>
      <c r="DQ29" s="78"/>
      <c r="DR29" s="220"/>
      <c r="DS29" s="220"/>
      <c r="DT29" s="220"/>
      <c r="DU29" s="78"/>
      <c r="DV29" s="220"/>
      <c r="DW29" s="220"/>
      <c r="DX29" s="220"/>
      <c r="DY29" s="78"/>
      <c r="DZ29" s="220"/>
      <c r="EA29" s="220"/>
      <c r="EB29" s="220"/>
      <c r="EC29" s="78"/>
      <c r="ED29" s="220"/>
      <c r="EE29" s="220"/>
      <c r="EF29" s="220"/>
      <c r="EG29" s="78"/>
      <c r="EH29" s="220"/>
      <c r="EI29" s="220"/>
      <c r="EJ29" s="220"/>
      <c r="EK29" s="78"/>
      <c r="EL29" s="220"/>
      <c r="EM29" s="220"/>
      <c r="EN29" s="220"/>
      <c r="EO29" s="78"/>
      <c r="EP29" s="220"/>
      <c r="EQ29" s="220"/>
      <c r="ER29" s="220"/>
      <c r="ES29" s="78"/>
      <c r="ET29" s="220"/>
      <c r="EU29" s="220"/>
      <c r="EV29" s="220"/>
      <c r="EW29" s="78"/>
      <c r="EX29" s="220"/>
      <c r="EY29" s="220"/>
      <c r="EZ29" s="220"/>
      <c r="FA29" s="78"/>
      <c r="FB29" s="220"/>
      <c r="FC29" s="220"/>
      <c r="FD29" s="220"/>
      <c r="FE29" s="78"/>
      <c r="FF29" s="220"/>
      <c r="FG29" s="220"/>
      <c r="FH29" s="220"/>
      <c r="FI29" s="78"/>
      <c r="FJ29" s="220"/>
      <c r="FK29" s="220"/>
      <c r="FL29" s="220"/>
      <c r="FM29" s="78"/>
      <c r="FN29" s="220"/>
      <c r="FO29" s="220"/>
      <c r="FP29" s="220"/>
      <c r="FQ29" s="78"/>
      <c r="FR29" s="220"/>
      <c r="FS29" s="220"/>
      <c r="FT29" s="220"/>
      <c r="FU29" s="78"/>
      <c r="FV29" s="220"/>
      <c r="FW29" s="220"/>
      <c r="FX29" s="220"/>
      <c r="FY29" s="78"/>
      <c r="FZ29" s="220"/>
      <c r="GA29" s="220"/>
      <c r="GB29" s="220"/>
      <c r="GC29" s="78"/>
      <c r="GD29" s="220"/>
      <c r="GE29" s="220"/>
      <c r="GF29" s="220"/>
      <c r="GG29" s="78"/>
      <c r="GH29" s="220"/>
      <c r="GI29" s="220"/>
      <c r="GJ29" s="220"/>
      <c r="GK29" s="78"/>
      <c r="GL29" s="220"/>
      <c r="GM29" s="220"/>
      <c r="GN29" s="220"/>
      <c r="GO29" s="78"/>
      <c r="GP29" s="220"/>
      <c r="GQ29" s="220"/>
      <c r="GR29" s="220"/>
      <c r="GS29" s="78"/>
      <c r="GT29" s="220"/>
      <c r="GU29" s="220"/>
      <c r="GV29" s="220"/>
      <c r="GW29" s="78"/>
      <c r="GX29" s="220"/>
      <c r="GY29" s="220"/>
      <c r="GZ29" s="220"/>
      <c r="HA29" s="78"/>
      <c r="HB29" s="220"/>
      <c r="HC29" s="220"/>
      <c r="HD29" s="220"/>
      <c r="HE29" s="78"/>
      <c r="HF29" s="220"/>
      <c r="HG29" s="220"/>
      <c r="HH29" s="220"/>
      <c r="HI29" s="78"/>
      <c r="HJ29" s="220"/>
      <c r="HK29" s="220"/>
      <c r="HL29" s="220"/>
      <c r="HM29" s="78"/>
      <c r="HN29" s="220"/>
      <c r="HO29" s="220"/>
      <c r="HP29" s="220"/>
      <c r="HQ29" s="78"/>
      <c r="HR29" s="220"/>
      <c r="HS29" s="220"/>
      <c r="HT29" s="220"/>
      <c r="HU29" s="78"/>
      <c r="HV29" s="220"/>
      <c r="HW29" s="220"/>
      <c r="HX29" s="220"/>
    </row>
    <row r="30" spans="2:232" ht="16.149999999999999" customHeight="1">
      <c r="B30" s="79"/>
      <c r="D30" s="123">
        <f>U27</f>
        <v>0</v>
      </c>
      <c r="E30" s="123"/>
      <c r="F30" s="123"/>
      <c r="G30" s="80" t="str">
        <f>IF(K27=U27," ",IF(AA27&lt;K27,"－","＋"))</f>
        <v xml:space="preserve"> </v>
      </c>
      <c r="H30" s="124" t="str">
        <f>IF(K27=U27," ",IF(AA27&lt;K27,X27,R27))</f>
        <v xml:space="preserve"> </v>
      </c>
      <c r="I30" s="124"/>
      <c r="J30" s="124"/>
      <c r="K30" s="81" t="str">
        <f>IF(K27=U27," ","＝")</f>
        <v xml:space="preserve"> </v>
      </c>
      <c r="L30" s="124" t="str">
        <f>IFERROR(IF(K27=U27," ",IF(AA27&lt;K27,U27-X27,U27+R27))," ")</f>
        <v xml:space="preserve"> </v>
      </c>
      <c r="M30" s="124"/>
      <c r="N30" s="124"/>
      <c r="O30" s="82"/>
      <c r="P30" s="41"/>
      <c r="Q30" s="42"/>
      <c r="R30" s="41"/>
      <c r="S30" s="41"/>
      <c r="T30" s="38"/>
      <c r="U30" s="38"/>
      <c r="V30" s="22"/>
      <c r="W30" s="22"/>
      <c r="X30" s="22"/>
      <c r="Y30" s="22"/>
      <c r="Z30" s="22"/>
      <c r="AE30" s="71"/>
      <c r="AG30" s="220"/>
      <c r="AH30" s="220"/>
      <c r="AI30" s="220"/>
      <c r="AJ30" s="83"/>
      <c r="AK30" s="220"/>
      <c r="AL30" s="220"/>
      <c r="AM30" s="220"/>
      <c r="AN30" s="83"/>
      <c r="AO30" s="220"/>
      <c r="AP30" s="220"/>
      <c r="AQ30" s="220"/>
      <c r="AR30" s="83"/>
      <c r="AS30" s="220"/>
      <c r="AT30" s="220"/>
      <c r="AU30" s="220"/>
      <c r="AV30" s="83"/>
      <c r="AW30" s="220"/>
      <c r="AX30" s="220"/>
      <c r="AY30" s="220"/>
      <c r="AZ30" s="83"/>
      <c r="BA30" s="220"/>
      <c r="BB30" s="220"/>
      <c r="BC30" s="220"/>
      <c r="BD30" s="83"/>
      <c r="BE30" s="220"/>
      <c r="BF30" s="220"/>
      <c r="BG30" s="220"/>
      <c r="BH30" s="83"/>
      <c r="BI30" s="220"/>
      <c r="BJ30" s="220"/>
      <c r="BK30" s="220"/>
      <c r="BL30" s="83"/>
      <c r="BM30" s="220"/>
      <c r="BN30" s="220"/>
      <c r="BO30" s="220"/>
      <c r="BP30" s="83"/>
      <c r="BQ30" s="220"/>
      <c r="BR30" s="220"/>
      <c r="BS30" s="220"/>
      <c r="BT30" s="83"/>
      <c r="BU30" s="220"/>
      <c r="BV30" s="220"/>
      <c r="BW30" s="220"/>
      <c r="BX30" s="83"/>
      <c r="BY30" s="220"/>
      <c r="BZ30" s="220"/>
      <c r="CA30" s="220"/>
      <c r="CB30" s="83"/>
      <c r="CC30" s="220"/>
      <c r="CD30" s="220"/>
      <c r="CE30" s="220"/>
      <c r="CF30" s="83"/>
      <c r="CG30" s="220"/>
      <c r="CH30" s="220"/>
      <c r="CI30" s="220"/>
      <c r="CJ30" s="83"/>
      <c r="CK30" s="220"/>
      <c r="CL30" s="220"/>
      <c r="CM30" s="220"/>
      <c r="CN30" s="83"/>
      <c r="CO30" s="220"/>
      <c r="CP30" s="220"/>
      <c r="CQ30" s="220"/>
      <c r="CR30" s="83"/>
      <c r="CS30" s="220"/>
      <c r="CT30" s="220"/>
      <c r="CU30" s="220"/>
      <c r="CV30" s="83"/>
      <c r="CW30" s="220"/>
      <c r="CX30" s="220"/>
      <c r="CY30" s="220"/>
      <c r="CZ30" s="83"/>
      <c r="DA30" s="220"/>
      <c r="DB30" s="220"/>
      <c r="DC30" s="220"/>
      <c r="DD30" s="83"/>
      <c r="DE30" s="220"/>
      <c r="DF30" s="220"/>
      <c r="DG30" s="220"/>
      <c r="DH30" s="83"/>
      <c r="DI30" s="220"/>
      <c r="DJ30" s="220"/>
      <c r="DK30" s="220"/>
      <c r="DL30" s="83"/>
      <c r="DM30" s="220"/>
      <c r="DN30" s="220"/>
      <c r="DO30" s="220"/>
      <c r="DP30" s="83"/>
      <c r="DQ30" s="220"/>
      <c r="DR30" s="220"/>
      <c r="DS30" s="220"/>
      <c r="DT30" s="83"/>
      <c r="DU30" s="220"/>
      <c r="DV30" s="220"/>
      <c r="DW30" s="220"/>
      <c r="DX30" s="83"/>
      <c r="DY30" s="220"/>
      <c r="DZ30" s="220"/>
      <c r="EA30" s="220"/>
      <c r="EB30" s="83"/>
      <c r="EC30" s="220"/>
      <c r="ED30" s="220"/>
      <c r="EE30" s="220"/>
      <c r="EF30" s="83"/>
      <c r="EG30" s="220"/>
      <c r="EH30" s="220"/>
      <c r="EI30" s="220"/>
      <c r="EJ30" s="83"/>
      <c r="EK30" s="220"/>
      <c r="EL30" s="220"/>
      <c r="EM30" s="220"/>
      <c r="EN30" s="83"/>
      <c r="EO30" s="220"/>
      <c r="EP30" s="220"/>
      <c r="EQ30" s="220"/>
      <c r="ER30" s="83"/>
      <c r="ES30" s="220"/>
      <c r="ET30" s="220"/>
      <c r="EU30" s="220"/>
      <c r="EV30" s="83"/>
      <c r="EW30" s="220"/>
      <c r="EX30" s="220"/>
      <c r="EY30" s="220"/>
      <c r="EZ30" s="83"/>
      <c r="FA30" s="220"/>
      <c r="FB30" s="220"/>
      <c r="FC30" s="220"/>
      <c r="FD30" s="83"/>
      <c r="FE30" s="220"/>
      <c r="FF30" s="220"/>
      <c r="FG30" s="220"/>
      <c r="FH30" s="83"/>
      <c r="FI30" s="220"/>
      <c r="FJ30" s="220"/>
      <c r="FK30" s="220"/>
      <c r="FL30" s="83"/>
      <c r="FM30" s="220"/>
      <c r="FN30" s="220"/>
      <c r="FO30" s="220"/>
      <c r="FP30" s="83"/>
      <c r="FQ30" s="220"/>
      <c r="FR30" s="220"/>
      <c r="FS30" s="220"/>
      <c r="FT30" s="83"/>
      <c r="FU30" s="220"/>
      <c r="FV30" s="220"/>
      <c r="FW30" s="220"/>
      <c r="FX30" s="83"/>
      <c r="FY30" s="220"/>
      <c r="FZ30" s="220"/>
      <c r="GA30" s="220"/>
      <c r="GB30" s="83"/>
      <c r="GC30" s="220"/>
      <c r="GD30" s="220"/>
      <c r="GE30" s="220"/>
      <c r="GF30" s="83"/>
      <c r="GG30" s="220"/>
      <c r="GH30" s="220"/>
      <c r="GI30" s="220"/>
      <c r="GJ30" s="83"/>
      <c r="GK30" s="220"/>
      <c r="GL30" s="220"/>
      <c r="GM30" s="220"/>
      <c r="GN30" s="83"/>
      <c r="GO30" s="220"/>
      <c r="GP30" s="220"/>
      <c r="GQ30" s="220"/>
      <c r="GR30" s="83"/>
      <c r="GS30" s="220"/>
      <c r="GT30" s="220"/>
      <c r="GU30" s="220"/>
      <c r="GV30" s="83"/>
      <c r="GW30" s="220"/>
      <c r="GX30" s="220"/>
      <c r="GY30" s="220"/>
      <c r="GZ30" s="83"/>
      <c r="HA30" s="220"/>
      <c r="HB30" s="220"/>
      <c r="HC30" s="220"/>
      <c r="HD30" s="83"/>
      <c r="HE30" s="220"/>
      <c r="HF30" s="220"/>
      <c r="HG30" s="220"/>
      <c r="HH30" s="83"/>
      <c r="HI30" s="220"/>
      <c r="HJ30" s="220"/>
      <c r="HK30" s="220"/>
      <c r="HL30" s="83"/>
      <c r="HM30" s="220"/>
      <c r="HN30" s="220"/>
      <c r="HO30" s="220"/>
      <c r="HP30" s="83"/>
      <c r="HQ30" s="220"/>
      <c r="HR30" s="220"/>
      <c r="HS30" s="220"/>
      <c r="HT30" s="83"/>
      <c r="HU30" s="220"/>
      <c r="HV30" s="220"/>
      <c r="HW30" s="220"/>
      <c r="HX30" s="83"/>
    </row>
    <row r="31" spans="2:232" ht="16.149999999999999" customHeight="1">
      <c r="B31" s="111" t="s">
        <v>32</v>
      </c>
      <c r="C31" s="112"/>
      <c r="D31" s="112"/>
      <c r="E31" s="112"/>
      <c r="F31" s="112"/>
      <c r="G31" s="112"/>
      <c r="H31" s="112"/>
      <c r="I31" s="112"/>
      <c r="J31" s="112"/>
      <c r="K31" s="112"/>
      <c r="L31" s="113"/>
      <c r="M31" s="113"/>
      <c r="N31" s="41"/>
      <c r="O31" s="22"/>
      <c r="P31" s="41"/>
      <c r="Q31" s="42"/>
      <c r="R31" s="22"/>
      <c r="S31" s="22"/>
      <c r="T31" s="29"/>
      <c r="U31" s="84"/>
      <c r="V31" s="85"/>
      <c r="W31" s="85"/>
      <c r="X31" s="85"/>
      <c r="Y31" s="85"/>
      <c r="Z31" s="22"/>
      <c r="AE31" s="71"/>
    </row>
    <row r="32" spans="2:232" ht="16.149999999999999" customHeight="1">
      <c r="B32" s="114">
        <f>IF(0&lt;前回税込,AN2,IF(法定外保険="あり",ROUNDDOWN(請負税込*0.002,-2),"なし"))</f>
        <v>0</v>
      </c>
      <c r="C32" s="115"/>
      <c r="D32" s="115"/>
      <c r="E32" s="115"/>
      <c r="F32" s="115"/>
      <c r="G32" s="115"/>
      <c r="H32" s="115"/>
      <c r="I32" s="115"/>
      <c r="J32" s="115"/>
      <c r="K32" s="115"/>
      <c r="L32" s="80"/>
      <c r="M32" s="82"/>
      <c r="N32" s="80"/>
      <c r="O32" s="82"/>
      <c r="P32" s="41"/>
      <c r="Q32" s="41"/>
      <c r="R32" s="22"/>
      <c r="S32" s="22"/>
      <c r="T32" s="29"/>
      <c r="U32" s="84"/>
      <c r="V32" s="85"/>
      <c r="W32" s="85"/>
      <c r="X32" s="85"/>
      <c r="Y32" s="85"/>
      <c r="Z32" s="22"/>
      <c r="AE32" s="71"/>
    </row>
    <row r="33" spans="1:132" ht="17.45" customHeight="1" thickBot="1">
      <c r="B33" s="116">
        <v>1</v>
      </c>
      <c r="C33" s="117"/>
      <c r="D33" s="117"/>
      <c r="E33" s="117"/>
      <c r="F33" s="117"/>
      <c r="G33" s="117"/>
      <c r="H33" s="117"/>
      <c r="I33" s="117"/>
      <c r="J33" s="117"/>
      <c r="K33" s="117"/>
      <c r="L33" s="117"/>
      <c r="M33" s="117"/>
      <c r="N33" s="117"/>
      <c r="O33" s="117"/>
      <c r="P33" s="117"/>
      <c r="Q33" s="117"/>
      <c r="R33" s="117"/>
      <c r="S33" s="117"/>
      <c r="T33" s="117"/>
      <c r="U33" s="117"/>
      <c r="V33" s="117"/>
      <c r="W33" s="117"/>
      <c r="X33" s="117"/>
      <c r="Y33" s="117"/>
      <c r="Z33" s="117"/>
      <c r="AA33" s="117"/>
      <c r="AB33" s="117"/>
      <c r="AC33" s="117"/>
      <c r="AD33" s="117"/>
      <c r="AE33" s="118"/>
      <c r="AF33" s="86"/>
      <c r="AG33" s="108"/>
      <c r="AH33" s="108">
        <v>1</v>
      </c>
      <c r="AI33" s="108">
        <v>2</v>
      </c>
      <c r="AJ33" s="108">
        <v>3</v>
      </c>
      <c r="AK33" s="108">
        <v>4</v>
      </c>
      <c r="AL33" s="108">
        <v>5</v>
      </c>
      <c r="AM33" s="108">
        <v>6</v>
      </c>
      <c r="AN33" s="108">
        <v>7</v>
      </c>
      <c r="AO33" s="108">
        <v>8</v>
      </c>
      <c r="AP33" s="108">
        <v>9</v>
      </c>
      <c r="AQ33" s="108">
        <v>10</v>
      </c>
      <c r="AR33" s="108">
        <v>11</v>
      </c>
      <c r="AS33" s="108">
        <v>12</v>
      </c>
      <c r="AT33" s="108">
        <v>13</v>
      </c>
      <c r="AU33" s="108">
        <v>14</v>
      </c>
      <c r="AV33" s="108">
        <v>15</v>
      </c>
      <c r="AW33" s="108">
        <v>16</v>
      </c>
      <c r="AX33" s="108">
        <v>17</v>
      </c>
      <c r="AY33" s="108">
        <v>18</v>
      </c>
      <c r="AZ33" s="108">
        <v>19</v>
      </c>
      <c r="BA33" s="108">
        <v>20</v>
      </c>
      <c r="BB33" s="108">
        <v>21</v>
      </c>
      <c r="BC33" s="108">
        <v>22</v>
      </c>
      <c r="BD33" s="108">
        <v>23</v>
      </c>
      <c r="BE33" s="108">
        <v>24</v>
      </c>
      <c r="BF33" s="108">
        <v>25</v>
      </c>
      <c r="BG33" s="108">
        <v>26</v>
      </c>
      <c r="BH33" s="108">
        <v>27</v>
      </c>
      <c r="BI33" s="108">
        <v>28</v>
      </c>
      <c r="BJ33" s="108">
        <v>29</v>
      </c>
      <c r="BK33" s="108">
        <v>30</v>
      </c>
      <c r="BL33" s="108">
        <v>31</v>
      </c>
      <c r="BM33" s="108">
        <v>32</v>
      </c>
      <c r="BN33" s="108">
        <v>33</v>
      </c>
      <c r="BO33" s="108">
        <v>34</v>
      </c>
      <c r="BP33" s="108">
        <v>35</v>
      </c>
      <c r="BQ33" s="108">
        <v>36</v>
      </c>
      <c r="BR33" s="108">
        <v>37</v>
      </c>
      <c r="BS33" s="108">
        <v>38</v>
      </c>
      <c r="BT33" s="108">
        <v>39</v>
      </c>
      <c r="BU33" s="108">
        <v>40</v>
      </c>
      <c r="BV33" s="108">
        <v>41</v>
      </c>
      <c r="BW33" s="108">
        <v>42</v>
      </c>
      <c r="BX33" s="108">
        <v>43</v>
      </c>
      <c r="BY33" s="108">
        <v>44</v>
      </c>
      <c r="BZ33" s="108">
        <v>45</v>
      </c>
      <c r="CA33" s="108">
        <v>46</v>
      </c>
      <c r="CB33" s="108">
        <v>47</v>
      </c>
      <c r="CC33" s="108">
        <v>48</v>
      </c>
      <c r="CD33" s="108">
        <v>49</v>
      </c>
      <c r="CE33" s="108">
        <v>50</v>
      </c>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row>
    <row r="34" spans="1:132" ht="16.149999999999999" customHeight="1">
      <c r="B34" s="22"/>
      <c r="C34" s="22"/>
      <c r="D34" s="22"/>
      <c r="E34" s="22"/>
      <c r="F34" s="22"/>
      <c r="G34" s="22"/>
      <c r="H34" s="22"/>
      <c r="I34" s="22"/>
      <c r="J34" s="22"/>
      <c r="K34" s="22"/>
      <c r="L34" s="22"/>
      <c r="M34" s="22"/>
      <c r="N34" s="22"/>
      <c r="O34" s="22"/>
      <c r="P34" s="22"/>
      <c r="Q34" s="22"/>
      <c r="R34" s="22"/>
      <c r="S34" s="22"/>
      <c r="T34" s="22"/>
      <c r="U34" s="22"/>
      <c r="V34" s="22"/>
      <c r="W34" s="22"/>
      <c r="X34" s="119"/>
      <c r="Y34" s="119"/>
      <c r="Z34" s="22"/>
      <c r="AF34" s="86"/>
      <c r="AG34" s="108">
        <v>1</v>
      </c>
      <c r="AH34" s="109">
        <f>AG20</f>
        <v>0</v>
      </c>
      <c r="AI34" s="109">
        <f>AK20</f>
        <v>0</v>
      </c>
      <c r="AJ34" s="109">
        <f>AO20</f>
        <v>0</v>
      </c>
      <c r="AK34" s="109">
        <f>AS20</f>
        <v>0</v>
      </c>
      <c r="AL34" s="109">
        <f>AW20</f>
        <v>0</v>
      </c>
      <c r="AM34" s="109">
        <f>BA20</f>
        <v>0</v>
      </c>
      <c r="AN34" s="109">
        <f>BE20</f>
        <v>0</v>
      </c>
      <c r="AO34" s="109">
        <f>BI20</f>
        <v>0</v>
      </c>
      <c r="AP34" s="109">
        <f>BM20</f>
        <v>0</v>
      </c>
      <c r="AQ34" s="109">
        <f>BQ20</f>
        <v>0</v>
      </c>
      <c r="AR34" s="109">
        <f>BU20</f>
        <v>0</v>
      </c>
      <c r="AS34" s="109">
        <f>BY20</f>
        <v>0</v>
      </c>
      <c r="AT34" s="109">
        <f>CC20</f>
        <v>0</v>
      </c>
      <c r="AU34" s="109">
        <f>CG20</f>
        <v>0</v>
      </c>
      <c r="AV34" s="109">
        <f>CK20</f>
        <v>0</v>
      </c>
      <c r="AW34" s="109">
        <f>CO20</f>
        <v>0</v>
      </c>
      <c r="AX34" s="109">
        <f>CS20</f>
        <v>0</v>
      </c>
      <c r="AY34" s="109">
        <f>CW20</f>
        <v>0</v>
      </c>
      <c r="AZ34" s="109">
        <f>DA20</f>
        <v>0</v>
      </c>
      <c r="BA34" s="109">
        <f>DE20</f>
        <v>0</v>
      </c>
      <c r="BB34" s="109">
        <f>DI20</f>
        <v>0</v>
      </c>
      <c r="BC34" s="109">
        <f>DM20</f>
        <v>0</v>
      </c>
      <c r="BD34" s="109">
        <f>DQ20</f>
        <v>0</v>
      </c>
      <c r="BE34" s="109">
        <f>DU20</f>
        <v>0</v>
      </c>
      <c r="BF34" s="109">
        <f>DY20</f>
        <v>0</v>
      </c>
      <c r="BG34" s="109">
        <f>EC20</f>
        <v>0</v>
      </c>
      <c r="BH34" s="109">
        <f>EG20</f>
        <v>0</v>
      </c>
      <c r="BI34" s="109">
        <f>EK20</f>
        <v>0</v>
      </c>
      <c r="BJ34" s="109">
        <f>EO20</f>
        <v>0</v>
      </c>
      <c r="BK34" s="109">
        <f>ES20</f>
        <v>0</v>
      </c>
      <c r="BL34" s="109">
        <f>EW20</f>
        <v>0</v>
      </c>
      <c r="BM34" s="109">
        <f>FA20</f>
        <v>0</v>
      </c>
      <c r="BN34" s="109">
        <f>FE20</f>
        <v>0</v>
      </c>
      <c r="BO34" s="109">
        <f>FI20</f>
        <v>0</v>
      </c>
      <c r="BP34" s="109">
        <f>FM20</f>
        <v>0</v>
      </c>
      <c r="BQ34" s="109">
        <f>FQ20</f>
        <v>0</v>
      </c>
      <c r="BR34" s="109">
        <f>FU20</f>
        <v>0</v>
      </c>
      <c r="BS34" s="109">
        <f>FY20</f>
        <v>0</v>
      </c>
      <c r="BT34" s="109">
        <f>GC20</f>
        <v>0</v>
      </c>
      <c r="BU34" s="109">
        <f>GG20</f>
        <v>0</v>
      </c>
      <c r="BV34" s="109">
        <f>GK20</f>
        <v>0</v>
      </c>
      <c r="BW34" s="109">
        <f>GO20</f>
        <v>0</v>
      </c>
      <c r="BX34" s="109">
        <f>GS20</f>
        <v>0</v>
      </c>
      <c r="BY34" s="109">
        <f>GW20</f>
        <v>0</v>
      </c>
      <c r="BZ34" s="109">
        <f>HA20</f>
        <v>0</v>
      </c>
      <c r="CA34" s="109">
        <f>HE20</f>
        <v>0</v>
      </c>
      <c r="CB34" s="109">
        <f>HI20</f>
        <v>0</v>
      </c>
      <c r="CC34" s="109">
        <f>HM20</f>
        <v>0</v>
      </c>
      <c r="CD34" s="109">
        <f>HQ20</f>
        <v>0</v>
      </c>
      <c r="CE34" s="109">
        <f>HU20</f>
        <v>0</v>
      </c>
      <c r="CF34" s="86"/>
      <c r="CG34" s="86"/>
      <c r="CH34" s="86"/>
      <c r="CI34" s="86"/>
      <c r="CJ34" s="86"/>
      <c r="CK34" s="86"/>
      <c r="CL34" s="86"/>
      <c r="CM34" s="86"/>
      <c r="CN34" s="86"/>
      <c r="CO34" s="86"/>
      <c r="CP34" s="86"/>
      <c r="CQ34" s="86"/>
      <c r="CR34" s="86"/>
      <c r="CS34" s="86"/>
      <c r="CT34" s="86"/>
      <c r="CU34" s="86"/>
      <c r="CV34" s="86"/>
      <c r="CW34" s="86"/>
      <c r="CX34" s="86"/>
      <c r="CY34" s="86"/>
      <c r="CZ34" s="86"/>
      <c r="DA34" s="86"/>
      <c r="DB34" s="86"/>
      <c r="DC34" s="86"/>
      <c r="DD34" s="86"/>
      <c r="DE34" s="86"/>
      <c r="DF34" s="86"/>
      <c r="DG34" s="86"/>
      <c r="DH34" s="86"/>
      <c r="DI34" s="86"/>
      <c r="DJ34" s="86"/>
      <c r="DK34" s="86"/>
      <c r="DL34" s="86"/>
      <c r="DM34" s="86"/>
      <c r="DN34" s="86"/>
      <c r="DO34" s="86"/>
      <c r="DP34" s="86"/>
      <c r="DQ34" s="86"/>
      <c r="DR34" s="86"/>
      <c r="DS34" s="86"/>
      <c r="DT34" s="86"/>
      <c r="DU34" s="86"/>
      <c r="DV34" s="86"/>
      <c r="DW34" s="86"/>
      <c r="DX34" s="86"/>
      <c r="DY34" s="86"/>
      <c r="DZ34" s="86"/>
      <c r="EA34" s="86"/>
      <c r="EB34" s="86"/>
    </row>
    <row r="35" spans="1:132" s="22" customFormat="1" ht="16.149999999999999" customHeight="1">
      <c r="A35" s="28"/>
      <c r="B35" s="219">
        <f t="shared" ref="B35:AD50" si="241">B5</f>
        <v>45858</v>
      </c>
      <c r="C35" s="219"/>
      <c r="D35" s="219"/>
      <c r="E35" s="219"/>
      <c r="F35" s="219"/>
      <c r="G35" s="219"/>
      <c r="H35" s="219"/>
      <c r="AF35" s="86"/>
      <c r="AG35" s="108">
        <v>2</v>
      </c>
      <c r="AH35" s="109">
        <f t="shared" ref="AH35:AH40" si="242">AG21</f>
        <v>0</v>
      </c>
      <c r="AI35" s="109">
        <f t="shared" ref="AI35:AI41" si="243">AK21</f>
        <v>0</v>
      </c>
      <c r="AJ35" s="109">
        <f t="shared" ref="AJ35:AJ41" si="244">AO21</f>
        <v>0</v>
      </c>
      <c r="AK35" s="109">
        <f t="shared" ref="AK35:AK41" si="245">AS21</f>
        <v>0</v>
      </c>
      <c r="AL35" s="109">
        <f t="shared" ref="AL35:AL41" si="246">AW21</f>
        <v>0</v>
      </c>
      <c r="AM35" s="109">
        <f t="shared" ref="AM35:AM41" si="247">BA21</f>
        <v>0</v>
      </c>
      <c r="AN35" s="109">
        <f t="shared" ref="AN35:AN40" si="248">BE21</f>
        <v>0</v>
      </c>
      <c r="AO35" s="109">
        <f t="shared" ref="AO35:AO41" si="249">BI21</f>
        <v>0</v>
      </c>
      <c r="AP35" s="109">
        <f t="shared" ref="AP35:AP41" si="250">BM21</f>
        <v>0</v>
      </c>
      <c r="AQ35" s="109">
        <f t="shared" ref="AQ35:AQ41" si="251">BQ21</f>
        <v>0</v>
      </c>
      <c r="AR35" s="109">
        <f t="shared" ref="AR35:AR41" si="252">BU21</f>
        <v>0</v>
      </c>
      <c r="AS35" s="109">
        <f t="shared" ref="AS35:AS41" si="253">BY21</f>
        <v>0</v>
      </c>
      <c r="AT35" s="109">
        <f t="shared" ref="AT35:AT41" si="254">CC21</f>
        <v>0</v>
      </c>
      <c r="AU35" s="109">
        <f t="shared" ref="AU35:AU41" si="255">CG21</f>
        <v>0</v>
      </c>
      <c r="AV35" s="109">
        <f t="shared" ref="AV35:AV41" si="256">CK21</f>
        <v>0</v>
      </c>
      <c r="AW35" s="109">
        <f t="shared" ref="AW35:AW41" si="257">CO21</f>
        <v>0</v>
      </c>
      <c r="AX35" s="109">
        <f t="shared" ref="AX35:AX41" si="258">CS21</f>
        <v>0</v>
      </c>
      <c r="AY35" s="109">
        <f t="shared" ref="AY35:AY41" si="259">CW21</f>
        <v>0</v>
      </c>
      <c r="AZ35" s="109">
        <f t="shared" ref="AZ35:AZ41" si="260">DA21</f>
        <v>0</v>
      </c>
      <c r="BA35" s="109">
        <f t="shared" ref="BA35:BA41" si="261">DE21</f>
        <v>0</v>
      </c>
      <c r="BB35" s="109">
        <f t="shared" ref="BB35:BB41" si="262">DI21</f>
        <v>0</v>
      </c>
      <c r="BC35" s="109">
        <f t="shared" ref="BC35:BC41" si="263">DM21</f>
        <v>0</v>
      </c>
      <c r="BD35" s="109">
        <f t="shared" ref="BD35:BD41" si="264">DQ21</f>
        <v>0</v>
      </c>
      <c r="BE35" s="109">
        <f t="shared" ref="BE35:BE41" si="265">DU21</f>
        <v>0</v>
      </c>
      <c r="BF35" s="109">
        <f t="shared" ref="BF35:BF41" si="266">DY21</f>
        <v>0</v>
      </c>
      <c r="BG35" s="109">
        <f t="shared" ref="BG35:BG41" si="267">EC21</f>
        <v>0</v>
      </c>
      <c r="BH35" s="109">
        <f t="shared" ref="BH35:BH41" si="268">EG21</f>
        <v>0</v>
      </c>
      <c r="BI35" s="109">
        <f t="shared" ref="BI35:BI41" si="269">EK21</f>
        <v>0</v>
      </c>
      <c r="BJ35" s="109">
        <f t="shared" ref="BJ35:BJ41" si="270">EO21</f>
        <v>0</v>
      </c>
      <c r="BK35" s="109">
        <f t="shared" ref="BK35:BK41" si="271">ES21</f>
        <v>0</v>
      </c>
      <c r="BL35" s="109">
        <f t="shared" ref="BL35:BL41" si="272">EW21</f>
        <v>0</v>
      </c>
      <c r="BM35" s="109">
        <f t="shared" ref="BM35:BM41" si="273">FA21</f>
        <v>0</v>
      </c>
      <c r="BN35" s="109">
        <f t="shared" ref="BN35:BN41" si="274">FE21</f>
        <v>0</v>
      </c>
      <c r="BO35" s="109">
        <f t="shared" ref="BO35:BO41" si="275">FI21</f>
        <v>0</v>
      </c>
      <c r="BP35" s="109">
        <f t="shared" ref="BP35:BP41" si="276">FM21</f>
        <v>0</v>
      </c>
      <c r="BQ35" s="109">
        <f t="shared" ref="BQ35:BQ41" si="277">FQ21</f>
        <v>0</v>
      </c>
      <c r="BR35" s="109">
        <f t="shared" ref="BR35:BR41" si="278">FU21</f>
        <v>0</v>
      </c>
      <c r="BS35" s="109">
        <f t="shared" ref="BS35:BS41" si="279">FY21</f>
        <v>0</v>
      </c>
      <c r="BT35" s="109">
        <f t="shared" ref="BT35:BT41" si="280">GC21</f>
        <v>0</v>
      </c>
      <c r="BU35" s="109">
        <f t="shared" ref="BU35:BU41" si="281">GG21</f>
        <v>0</v>
      </c>
      <c r="BV35" s="109">
        <f t="shared" ref="BV35:BV41" si="282">GK21</f>
        <v>0</v>
      </c>
      <c r="BW35" s="109">
        <f t="shared" ref="BW35:BW41" si="283">GO21</f>
        <v>0</v>
      </c>
      <c r="BX35" s="109">
        <f t="shared" ref="BX35:BX41" si="284">GS21</f>
        <v>0</v>
      </c>
      <c r="BY35" s="109">
        <f t="shared" ref="BY35:BY41" si="285">GW21</f>
        <v>0</v>
      </c>
      <c r="BZ35" s="109">
        <f t="shared" ref="BZ35:BZ41" si="286">HA21</f>
        <v>0</v>
      </c>
      <c r="CA35" s="109">
        <f t="shared" ref="CA35:CA41" si="287">HE21</f>
        <v>0</v>
      </c>
      <c r="CB35" s="109">
        <f t="shared" ref="CB35:CB41" si="288">HI21</f>
        <v>0</v>
      </c>
      <c r="CC35" s="109">
        <f t="shared" ref="CC35:CC41" si="289">HM21</f>
        <v>0</v>
      </c>
      <c r="CD35" s="109">
        <f t="shared" ref="CD35:CD41" si="290">HQ21</f>
        <v>0</v>
      </c>
      <c r="CE35" s="109">
        <f t="shared" ref="CE35:CE41" si="291">HU21</f>
        <v>0</v>
      </c>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row>
    <row r="36" spans="1:132" ht="16.149999999999999" customHeight="1">
      <c r="B36" s="213">
        <f t="shared" si="241"/>
        <v>45858</v>
      </c>
      <c r="C36" s="213"/>
      <c r="D36" s="213"/>
      <c r="E36" s="213"/>
      <c r="F36" s="213"/>
      <c r="G36" s="213"/>
      <c r="H36" s="213"/>
      <c r="I36" s="30"/>
      <c r="J36" s="30"/>
      <c r="K36" s="30"/>
      <c r="L36" s="30"/>
      <c r="M36" s="30"/>
      <c r="N36" s="30"/>
      <c r="O36" s="30"/>
      <c r="P36" s="30"/>
      <c r="Q36" s="30"/>
      <c r="R36" s="30"/>
      <c r="S36" s="30"/>
      <c r="T36" s="30"/>
      <c r="U36" s="30"/>
      <c r="V36" s="30"/>
      <c r="W36" s="30"/>
      <c r="X36" s="30"/>
      <c r="Y36" s="30"/>
      <c r="Z36" s="22"/>
      <c r="AF36" s="86"/>
      <c r="AG36" s="108">
        <v>3</v>
      </c>
      <c r="AH36" s="109">
        <f t="shared" si="242"/>
        <v>0</v>
      </c>
      <c r="AI36" s="109">
        <f t="shared" si="243"/>
        <v>0</v>
      </c>
      <c r="AJ36" s="109">
        <f t="shared" si="244"/>
        <v>0</v>
      </c>
      <c r="AK36" s="109">
        <f t="shared" si="245"/>
        <v>0</v>
      </c>
      <c r="AL36" s="109">
        <f t="shared" si="246"/>
        <v>0</v>
      </c>
      <c r="AM36" s="109">
        <f t="shared" si="247"/>
        <v>0</v>
      </c>
      <c r="AN36" s="109">
        <f t="shared" si="248"/>
        <v>0</v>
      </c>
      <c r="AO36" s="109">
        <f t="shared" si="249"/>
        <v>0</v>
      </c>
      <c r="AP36" s="109">
        <f t="shared" si="250"/>
        <v>0</v>
      </c>
      <c r="AQ36" s="109">
        <f t="shared" si="251"/>
        <v>0</v>
      </c>
      <c r="AR36" s="109">
        <f t="shared" si="252"/>
        <v>0</v>
      </c>
      <c r="AS36" s="109">
        <f t="shared" si="253"/>
        <v>0</v>
      </c>
      <c r="AT36" s="109">
        <f t="shared" si="254"/>
        <v>0</v>
      </c>
      <c r="AU36" s="109">
        <f t="shared" si="255"/>
        <v>0</v>
      </c>
      <c r="AV36" s="109">
        <f t="shared" si="256"/>
        <v>0</v>
      </c>
      <c r="AW36" s="109">
        <f t="shared" si="257"/>
        <v>0</v>
      </c>
      <c r="AX36" s="109">
        <f t="shared" si="258"/>
        <v>0</v>
      </c>
      <c r="AY36" s="109">
        <f t="shared" si="259"/>
        <v>0</v>
      </c>
      <c r="AZ36" s="109">
        <f t="shared" si="260"/>
        <v>0</v>
      </c>
      <c r="BA36" s="109">
        <f t="shared" si="261"/>
        <v>0</v>
      </c>
      <c r="BB36" s="109">
        <f t="shared" si="262"/>
        <v>0</v>
      </c>
      <c r="BC36" s="109">
        <f t="shared" si="263"/>
        <v>0</v>
      </c>
      <c r="BD36" s="109">
        <f t="shared" si="264"/>
        <v>0</v>
      </c>
      <c r="BE36" s="109">
        <f t="shared" si="265"/>
        <v>0</v>
      </c>
      <c r="BF36" s="109">
        <f t="shared" si="266"/>
        <v>0</v>
      </c>
      <c r="BG36" s="109">
        <f t="shared" si="267"/>
        <v>0</v>
      </c>
      <c r="BH36" s="109">
        <f t="shared" si="268"/>
        <v>0</v>
      </c>
      <c r="BI36" s="109">
        <f t="shared" si="269"/>
        <v>0</v>
      </c>
      <c r="BJ36" s="109">
        <f t="shared" si="270"/>
        <v>0</v>
      </c>
      <c r="BK36" s="109">
        <f t="shared" si="271"/>
        <v>0</v>
      </c>
      <c r="BL36" s="109">
        <f t="shared" si="272"/>
        <v>0</v>
      </c>
      <c r="BM36" s="109">
        <f t="shared" si="273"/>
        <v>0</v>
      </c>
      <c r="BN36" s="109">
        <f t="shared" si="274"/>
        <v>0</v>
      </c>
      <c r="BO36" s="109">
        <f t="shared" si="275"/>
        <v>0</v>
      </c>
      <c r="BP36" s="109">
        <f t="shared" si="276"/>
        <v>0</v>
      </c>
      <c r="BQ36" s="109">
        <f t="shared" si="277"/>
        <v>0</v>
      </c>
      <c r="BR36" s="109">
        <f t="shared" si="278"/>
        <v>0</v>
      </c>
      <c r="BS36" s="109">
        <f t="shared" si="279"/>
        <v>0</v>
      </c>
      <c r="BT36" s="109">
        <f t="shared" si="280"/>
        <v>0</v>
      </c>
      <c r="BU36" s="109">
        <f t="shared" si="281"/>
        <v>0</v>
      </c>
      <c r="BV36" s="109">
        <f t="shared" si="282"/>
        <v>0</v>
      </c>
      <c r="BW36" s="109">
        <f t="shared" si="283"/>
        <v>0</v>
      </c>
      <c r="BX36" s="109">
        <f t="shared" si="284"/>
        <v>0</v>
      </c>
      <c r="BY36" s="109">
        <f t="shared" si="285"/>
        <v>0</v>
      </c>
      <c r="BZ36" s="109">
        <f t="shared" si="286"/>
        <v>0</v>
      </c>
      <c r="CA36" s="109">
        <f t="shared" si="287"/>
        <v>0</v>
      </c>
      <c r="CB36" s="109">
        <f t="shared" si="288"/>
        <v>0</v>
      </c>
      <c r="CC36" s="109">
        <f t="shared" si="289"/>
        <v>0</v>
      </c>
      <c r="CD36" s="109">
        <f t="shared" si="290"/>
        <v>0</v>
      </c>
      <c r="CE36" s="109">
        <f t="shared" si="291"/>
        <v>0</v>
      </c>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86"/>
      <c r="DY36" s="86"/>
      <c r="DZ36" s="86"/>
      <c r="EA36" s="86"/>
      <c r="EB36" s="86"/>
    </row>
    <row r="37" spans="1:132" ht="22.9" customHeight="1">
      <c r="B37" s="22"/>
      <c r="C37" s="22"/>
      <c r="D37" s="22"/>
      <c r="E37" s="22"/>
      <c r="F37" s="22"/>
      <c r="G37" s="22"/>
      <c r="H37" s="31"/>
      <c r="I37" s="31"/>
      <c r="L37" s="214" t="str">
        <f t="shared" si="241"/>
        <v xml:space="preserve">工事請負請求書 </v>
      </c>
      <c r="M37" s="214"/>
      <c r="N37" s="214"/>
      <c r="O37" s="214"/>
      <c r="P37" s="214"/>
      <c r="Q37" s="214"/>
      <c r="R37" s="214"/>
      <c r="S37" s="215" t="str">
        <f t="shared" si="241"/>
        <v>(第全回)</v>
      </c>
      <c r="T37" s="215"/>
      <c r="U37" s="215"/>
      <c r="V37" s="215"/>
      <c r="Z37" s="22"/>
      <c r="AC37" s="216" t="str">
        <f t="shared" si="241"/>
        <v>建築部</v>
      </c>
      <c r="AD37" s="216"/>
      <c r="AE37" s="216"/>
      <c r="AF37" s="86"/>
      <c r="AG37" s="108">
        <v>4</v>
      </c>
      <c r="AH37" s="109">
        <f t="shared" si="242"/>
        <v>0</v>
      </c>
      <c r="AI37" s="109">
        <f t="shared" si="243"/>
        <v>0</v>
      </c>
      <c r="AJ37" s="109">
        <f t="shared" si="244"/>
        <v>0</v>
      </c>
      <c r="AK37" s="109">
        <f t="shared" si="245"/>
        <v>0</v>
      </c>
      <c r="AL37" s="109">
        <f t="shared" si="246"/>
        <v>0</v>
      </c>
      <c r="AM37" s="109">
        <f t="shared" si="247"/>
        <v>0</v>
      </c>
      <c r="AN37" s="109">
        <f t="shared" si="248"/>
        <v>0</v>
      </c>
      <c r="AO37" s="109">
        <f t="shared" si="249"/>
        <v>0</v>
      </c>
      <c r="AP37" s="109">
        <f t="shared" si="250"/>
        <v>0</v>
      </c>
      <c r="AQ37" s="109">
        <f t="shared" si="251"/>
        <v>0</v>
      </c>
      <c r="AR37" s="109">
        <f t="shared" si="252"/>
        <v>0</v>
      </c>
      <c r="AS37" s="109">
        <f t="shared" si="253"/>
        <v>0</v>
      </c>
      <c r="AT37" s="109">
        <f t="shared" si="254"/>
        <v>0</v>
      </c>
      <c r="AU37" s="109">
        <f t="shared" si="255"/>
        <v>0</v>
      </c>
      <c r="AV37" s="109">
        <f t="shared" si="256"/>
        <v>0</v>
      </c>
      <c r="AW37" s="109">
        <f t="shared" si="257"/>
        <v>0</v>
      </c>
      <c r="AX37" s="109">
        <f t="shared" si="258"/>
        <v>0</v>
      </c>
      <c r="AY37" s="109">
        <f t="shared" si="259"/>
        <v>0</v>
      </c>
      <c r="AZ37" s="109">
        <f t="shared" si="260"/>
        <v>0</v>
      </c>
      <c r="BA37" s="109">
        <f t="shared" si="261"/>
        <v>0</v>
      </c>
      <c r="BB37" s="109">
        <f t="shared" si="262"/>
        <v>0</v>
      </c>
      <c r="BC37" s="109">
        <f t="shared" si="263"/>
        <v>0</v>
      </c>
      <c r="BD37" s="109">
        <f t="shared" si="264"/>
        <v>0</v>
      </c>
      <c r="BE37" s="109">
        <f t="shared" si="265"/>
        <v>0</v>
      </c>
      <c r="BF37" s="109">
        <f t="shared" si="266"/>
        <v>0</v>
      </c>
      <c r="BG37" s="109">
        <f t="shared" si="267"/>
        <v>0</v>
      </c>
      <c r="BH37" s="109">
        <f t="shared" si="268"/>
        <v>0</v>
      </c>
      <c r="BI37" s="109">
        <f t="shared" si="269"/>
        <v>0</v>
      </c>
      <c r="BJ37" s="109">
        <f t="shared" si="270"/>
        <v>0</v>
      </c>
      <c r="BK37" s="109">
        <f t="shared" si="271"/>
        <v>0</v>
      </c>
      <c r="BL37" s="109">
        <f t="shared" si="272"/>
        <v>0</v>
      </c>
      <c r="BM37" s="109">
        <f t="shared" si="273"/>
        <v>0</v>
      </c>
      <c r="BN37" s="109">
        <f t="shared" si="274"/>
        <v>0</v>
      </c>
      <c r="BO37" s="109">
        <f t="shared" si="275"/>
        <v>0</v>
      </c>
      <c r="BP37" s="109">
        <f t="shared" si="276"/>
        <v>0</v>
      </c>
      <c r="BQ37" s="109">
        <f t="shared" si="277"/>
        <v>0</v>
      </c>
      <c r="BR37" s="109">
        <f t="shared" si="278"/>
        <v>0</v>
      </c>
      <c r="BS37" s="109">
        <f t="shared" si="279"/>
        <v>0</v>
      </c>
      <c r="BT37" s="109">
        <f t="shared" si="280"/>
        <v>0</v>
      </c>
      <c r="BU37" s="109">
        <f t="shared" si="281"/>
        <v>0</v>
      </c>
      <c r="BV37" s="109">
        <f t="shared" si="282"/>
        <v>0</v>
      </c>
      <c r="BW37" s="109">
        <f t="shared" si="283"/>
        <v>0</v>
      </c>
      <c r="BX37" s="109">
        <f t="shared" si="284"/>
        <v>0</v>
      </c>
      <c r="BY37" s="109">
        <f t="shared" si="285"/>
        <v>0</v>
      </c>
      <c r="BZ37" s="109">
        <f t="shared" si="286"/>
        <v>0</v>
      </c>
      <c r="CA37" s="109">
        <f t="shared" si="287"/>
        <v>0</v>
      </c>
      <c r="CB37" s="109">
        <f t="shared" si="288"/>
        <v>0</v>
      </c>
      <c r="CC37" s="109">
        <f t="shared" si="289"/>
        <v>0</v>
      </c>
      <c r="CD37" s="109">
        <f t="shared" si="290"/>
        <v>0</v>
      </c>
      <c r="CE37" s="109">
        <f t="shared" si="291"/>
        <v>0</v>
      </c>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row>
    <row r="38" spans="1:132" ht="16.149999999999999" customHeight="1">
      <c r="B38" s="22"/>
      <c r="C38" s="22"/>
      <c r="D38" s="22"/>
      <c r="E38" s="22"/>
      <c r="F38" s="22"/>
      <c r="G38" s="22"/>
      <c r="H38" s="31"/>
      <c r="I38" s="22"/>
      <c r="J38" s="32"/>
      <c r="M38" s="33" t="str">
        <f t="shared" si="241"/>
        <v>（</v>
      </c>
      <c r="N38" s="217">
        <f t="shared" si="241"/>
        <v>45829</v>
      </c>
      <c r="O38" s="217"/>
      <c r="P38" s="217"/>
      <c r="Q38" s="34" t="str">
        <f t="shared" si="241"/>
        <v>～</v>
      </c>
      <c r="R38" s="217">
        <f t="shared" si="241"/>
        <v>45858</v>
      </c>
      <c r="S38" s="217"/>
      <c r="T38" s="217"/>
      <c r="U38" s="35" t="str">
        <f t="shared" si="241"/>
        <v>）</v>
      </c>
      <c r="Z38" s="22"/>
      <c r="AA38" s="113" t="str">
        <f t="shared" si="241"/>
        <v>担当者：</v>
      </c>
      <c r="AB38" s="113"/>
      <c r="AC38" s="218" t="str">
        <f t="shared" si="241"/>
        <v/>
      </c>
      <c r="AD38" s="218"/>
      <c r="AE38" s="218"/>
      <c r="AF38" s="86"/>
      <c r="AG38" s="108">
        <v>5</v>
      </c>
      <c r="AH38" s="109">
        <f>AG24</f>
        <v>0</v>
      </c>
      <c r="AI38" s="109">
        <f t="shared" si="243"/>
        <v>0</v>
      </c>
      <c r="AJ38" s="109">
        <f t="shared" si="244"/>
        <v>0</v>
      </c>
      <c r="AK38" s="109">
        <f t="shared" si="245"/>
        <v>0</v>
      </c>
      <c r="AL38" s="109">
        <f t="shared" si="246"/>
        <v>0</v>
      </c>
      <c r="AM38" s="109">
        <f t="shared" si="247"/>
        <v>0</v>
      </c>
      <c r="AN38" s="109">
        <f t="shared" si="248"/>
        <v>0</v>
      </c>
      <c r="AO38" s="109">
        <f t="shared" si="249"/>
        <v>0</v>
      </c>
      <c r="AP38" s="109">
        <f t="shared" si="250"/>
        <v>0</v>
      </c>
      <c r="AQ38" s="109">
        <f t="shared" si="251"/>
        <v>0</v>
      </c>
      <c r="AR38" s="109">
        <f t="shared" si="252"/>
        <v>0</v>
      </c>
      <c r="AS38" s="109">
        <f t="shared" si="253"/>
        <v>0</v>
      </c>
      <c r="AT38" s="109">
        <f t="shared" si="254"/>
        <v>0</v>
      </c>
      <c r="AU38" s="109">
        <f t="shared" si="255"/>
        <v>0</v>
      </c>
      <c r="AV38" s="109">
        <f t="shared" si="256"/>
        <v>0</v>
      </c>
      <c r="AW38" s="109">
        <f t="shared" si="257"/>
        <v>0</v>
      </c>
      <c r="AX38" s="109">
        <f t="shared" si="258"/>
        <v>0</v>
      </c>
      <c r="AY38" s="109">
        <f t="shared" si="259"/>
        <v>0</v>
      </c>
      <c r="AZ38" s="109">
        <f t="shared" si="260"/>
        <v>0</v>
      </c>
      <c r="BA38" s="109">
        <f t="shared" si="261"/>
        <v>0</v>
      </c>
      <c r="BB38" s="109">
        <f t="shared" si="262"/>
        <v>0</v>
      </c>
      <c r="BC38" s="109">
        <f t="shared" si="263"/>
        <v>0</v>
      </c>
      <c r="BD38" s="109">
        <f t="shared" si="264"/>
        <v>0</v>
      </c>
      <c r="BE38" s="109">
        <f t="shared" si="265"/>
        <v>0</v>
      </c>
      <c r="BF38" s="109">
        <f t="shared" si="266"/>
        <v>0</v>
      </c>
      <c r="BG38" s="109">
        <f t="shared" si="267"/>
        <v>0</v>
      </c>
      <c r="BH38" s="109">
        <f t="shared" si="268"/>
        <v>0</v>
      </c>
      <c r="BI38" s="109">
        <f t="shared" si="269"/>
        <v>0</v>
      </c>
      <c r="BJ38" s="109">
        <f t="shared" si="270"/>
        <v>0</v>
      </c>
      <c r="BK38" s="109">
        <f t="shared" si="271"/>
        <v>0</v>
      </c>
      <c r="BL38" s="109">
        <f t="shared" si="272"/>
        <v>0</v>
      </c>
      <c r="BM38" s="109">
        <f t="shared" si="273"/>
        <v>0</v>
      </c>
      <c r="BN38" s="109">
        <f t="shared" si="274"/>
        <v>0</v>
      </c>
      <c r="BO38" s="109">
        <f t="shared" si="275"/>
        <v>0</v>
      </c>
      <c r="BP38" s="109">
        <f t="shared" si="276"/>
        <v>0</v>
      </c>
      <c r="BQ38" s="109">
        <f t="shared" si="277"/>
        <v>0</v>
      </c>
      <c r="BR38" s="109">
        <f t="shared" si="278"/>
        <v>0</v>
      </c>
      <c r="BS38" s="109">
        <f t="shared" si="279"/>
        <v>0</v>
      </c>
      <c r="BT38" s="109">
        <f t="shared" si="280"/>
        <v>0</v>
      </c>
      <c r="BU38" s="109">
        <f t="shared" si="281"/>
        <v>0</v>
      </c>
      <c r="BV38" s="109">
        <f t="shared" si="282"/>
        <v>0</v>
      </c>
      <c r="BW38" s="109">
        <f t="shared" si="283"/>
        <v>0</v>
      </c>
      <c r="BX38" s="109">
        <f t="shared" si="284"/>
        <v>0</v>
      </c>
      <c r="BY38" s="109">
        <f t="shared" si="285"/>
        <v>0</v>
      </c>
      <c r="BZ38" s="109">
        <f t="shared" si="286"/>
        <v>0</v>
      </c>
      <c r="CA38" s="109">
        <f t="shared" si="287"/>
        <v>0</v>
      </c>
      <c r="CB38" s="109">
        <f t="shared" si="288"/>
        <v>0</v>
      </c>
      <c r="CC38" s="109">
        <f t="shared" si="289"/>
        <v>0</v>
      </c>
      <c r="CD38" s="109">
        <f t="shared" si="290"/>
        <v>0</v>
      </c>
      <c r="CE38" s="109">
        <f t="shared" si="291"/>
        <v>0</v>
      </c>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row>
    <row r="39" spans="1:132" ht="22.9" customHeight="1">
      <c r="B39" s="203" t="str">
        <f t="shared" si="241"/>
        <v xml:space="preserve">株式会社 島  田  組 </v>
      </c>
      <c r="C39" s="203"/>
      <c r="D39" s="203"/>
      <c r="E39" s="203"/>
      <c r="F39" s="203"/>
      <c r="G39" s="203"/>
      <c r="H39" s="37" t="str">
        <f t="shared" si="241"/>
        <v>殿</v>
      </c>
      <c r="I39" s="22"/>
      <c r="J39" s="22"/>
      <c r="U39" s="204"/>
      <c r="V39" s="204"/>
      <c r="W39" s="205">
        <f t="shared" si="241"/>
        <v>0</v>
      </c>
      <c r="X39" s="205"/>
      <c r="Y39" s="205"/>
      <c r="Z39" s="205"/>
      <c r="AA39" s="205"/>
      <c r="AB39" s="205"/>
      <c r="AC39" s="205"/>
      <c r="AD39" s="205"/>
      <c r="AE39" s="205"/>
      <c r="AF39" s="86"/>
      <c r="AG39" s="108" t="s">
        <v>139</v>
      </c>
      <c r="AH39" s="109">
        <f>AG25</f>
        <v>0</v>
      </c>
      <c r="AI39" s="109">
        <f t="shared" si="243"/>
        <v>0</v>
      </c>
      <c r="AJ39" s="109">
        <f t="shared" si="244"/>
        <v>0</v>
      </c>
      <c r="AK39" s="109">
        <f t="shared" si="245"/>
        <v>0</v>
      </c>
      <c r="AL39" s="109">
        <f t="shared" si="246"/>
        <v>0</v>
      </c>
      <c r="AM39" s="109">
        <f t="shared" si="247"/>
        <v>0</v>
      </c>
      <c r="AN39" s="109">
        <f t="shared" si="248"/>
        <v>0</v>
      </c>
      <c r="AO39" s="109">
        <f t="shared" si="249"/>
        <v>0</v>
      </c>
      <c r="AP39" s="109">
        <f t="shared" si="250"/>
        <v>0</v>
      </c>
      <c r="AQ39" s="109">
        <f t="shared" si="251"/>
        <v>0</v>
      </c>
      <c r="AR39" s="109">
        <f t="shared" si="252"/>
        <v>0</v>
      </c>
      <c r="AS39" s="109">
        <f t="shared" si="253"/>
        <v>0</v>
      </c>
      <c r="AT39" s="109">
        <f t="shared" si="254"/>
        <v>0</v>
      </c>
      <c r="AU39" s="109">
        <f t="shared" si="255"/>
        <v>0</v>
      </c>
      <c r="AV39" s="109">
        <f t="shared" si="256"/>
        <v>0</v>
      </c>
      <c r="AW39" s="109">
        <f t="shared" si="257"/>
        <v>0</v>
      </c>
      <c r="AX39" s="109">
        <f t="shared" si="258"/>
        <v>0</v>
      </c>
      <c r="AY39" s="109">
        <f t="shared" si="259"/>
        <v>0</v>
      </c>
      <c r="AZ39" s="109">
        <f t="shared" si="260"/>
        <v>0</v>
      </c>
      <c r="BA39" s="109">
        <f t="shared" si="261"/>
        <v>0</v>
      </c>
      <c r="BB39" s="109">
        <f t="shared" si="262"/>
        <v>0</v>
      </c>
      <c r="BC39" s="109">
        <f t="shared" si="263"/>
        <v>0</v>
      </c>
      <c r="BD39" s="109">
        <f t="shared" si="264"/>
        <v>0</v>
      </c>
      <c r="BE39" s="109">
        <f t="shared" si="265"/>
        <v>0</v>
      </c>
      <c r="BF39" s="109">
        <f t="shared" si="266"/>
        <v>0</v>
      </c>
      <c r="BG39" s="109">
        <f t="shared" si="267"/>
        <v>0</v>
      </c>
      <c r="BH39" s="109">
        <f t="shared" si="268"/>
        <v>0</v>
      </c>
      <c r="BI39" s="109">
        <f t="shared" si="269"/>
        <v>0</v>
      </c>
      <c r="BJ39" s="109">
        <f t="shared" si="270"/>
        <v>0</v>
      </c>
      <c r="BK39" s="109">
        <f t="shared" si="271"/>
        <v>0</v>
      </c>
      <c r="BL39" s="109">
        <f t="shared" si="272"/>
        <v>0</v>
      </c>
      <c r="BM39" s="109">
        <f t="shared" si="273"/>
        <v>0</v>
      </c>
      <c r="BN39" s="109">
        <f t="shared" si="274"/>
        <v>0</v>
      </c>
      <c r="BO39" s="109">
        <f t="shared" si="275"/>
        <v>0</v>
      </c>
      <c r="BP39" s="109">
        <f t="shared" si="276"/>
        <v>0</v>
      </c>
      <c r="BQ39" s="109">
        <f t="shared" si="277"/>
        <v>0</v>
      </c>
      <c r="BR39" s="109">
        <f t="shared" si="278"/>
        <v>0</v>
      </c>
      <c r="BS39" s="109">
        <f t="shared" si="279"/>
        <v>0</v>
      </c>
      <c r="BT39" s="109">
        <f t="shared" si="280"/>
        <v>0</v>
      </c>
      <c r="BU39" s="109">
        <f t="shared" si="281"/>
        <v>0</v>
      </c>
      <c r="BV39" s="109">
        <f t="shared" si="282"/>
        <v>0</v>
      </c>
      <c r="BW39" s="109">
        <f t="shared" si="283"/>
        <v>0</v>
      </c>
      <c r="BX39" s="109">
        <f t="shared" si="284"/>
        <v>0</v>
      </c>
      <c r="BY39" s="109">
        <f t="shared" si="285"/>
        <v>0</v>
      </c>
      <c r="BZ39" s="109">
        <f t="shared" si="286"/>
        <v>0</v>
      </c>
      <c r="CA39" s="109">
        <f t="shared" si="287"/>
        <v>0</v>
      </c>
      <c r="CB39" s="109">
        <f t="shared" si="288"/>
        <v>0</v>
      </c>
      <c r="CC39" s="109">
        <f t="shared" si="289"/>
        <v>0</v>
      </c>
      <c r="CD39" s="109">
        <f t="shared" si="290"/>
        <v>0</v>
      </c>
      <c r="CE39" s="109">
        <f t="shared" si="291"/>
        <v>0</v>
      </c>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c r="DF39" s="86"/>
      <c r="DG39" s="86"/>
      <c r="DH39" s="86"/>
      <c r="DI39" s="86"/>
      <c r="DJ39" s="86"/>
      <c r="DK39" s="86"/>
      <c r="DL39" s="86"/>
      <c r="DM39" s="86"/>
      <c r="DN39" s="86"/>
      <c r="DO39" s="86"/>
      <c r="DP39" s="86"/>
      <c r="DQ39" s="86"/>
      <c r="DR39" s="86"/>
      <c r="DS39" s="86"/>
      <c r="DT39" s="86"/>
      <c r="DU39" s="86"/>
      <c r="DV39" s="86"/>
      <c r="DW39" s="86"/>
      <c r="DX39" s="86"/>
      <c r="DY39" s="86"/>
      <c r="DZ39" s="86"/>
      <c r="EA39" s="86"/>
      <c r="EB39" s="86"/>
    </row>
    <row r="40" spans="1:132" ht="16.149999999999999" customHeight="1">
      <c r="B40" s="203" t="s">
        <v>18</v>
      </c>
      <c r="C40" s="203"/>
      <c r="D40" s="203"/>
      <c r="E40" s="206">
        <f t="shared" si="241"/>
        <v>0</v>
      </c>
      <c r="F40" s="206"/>
      <c r="G40" s="206"/>
      <c r="H40" s="206"/>
      <c r="I40" s="206"/>
      <c r="J40" s="203" t="s">
        <v>19</v>
      </c>
      <c r="K40" s="22"/>
      <c r="L40" s="22"/>
      <c r="M40" s="22"/>
      <c r="N40" s="22"/>
      <c r="O40" s="22"/>
      <c r="P40" s="22"/>
      <c r="Q40" s="22"/>
      <c r="U40" s="186" t="str">
        <f t="shared" si="241"/>
        <v>住所</v>
      </c>
      <c r="V40" s="186"/>
      <c r="W40" s="208">
        <f t="shared" si="241"/>
        <v>0</v>
      </c>
      <c r="X40" s="208"/>
      <c r="Y40" s="208"/>
      <c r="Z40" s="208"/>
      <c r="AA40" s="208"/>
      <c r="AB40" s="208"/>
      <c r="AC40" s="208"/>
      <c r="AD40" s="208"/>
      <c r="AE40" s="208"/>
      <c r="AF40" s="86"/>
      <c r="AG40" s="108" t="s">
        <v>140</v>
      </c>
      <c r="AH40" s="109">
        <f t="shared" si="242"/>
        <v>0</v>
      </c>
      <c r="AI40" s="109">
        <f t="shared" si="243"/>
        <v>0</v>
      </c>
      <c r="AJ40" s="109">
        <f t="shared" si="244"/>
        <v>0</v>
      </c>
      <c r="AK40" s="109">
        <f t="shared" si="245"/>
        <v>0</v>
      </c>
      <c r="AL40" s="109">
        <f t="shared" si="246"/>
        <v>0</v>
      </c>
      <c r="AM40" s="109">
        <f t="shared" si="247"/>
        <v>0</v>
      </c>
      <c r="AN40" s="109">
        <f t="shared" si="248"/>
        <v>0</v>
      </c>
      <c r="AO40" s="109">
        <f t="shared" si="249"/>
        <v>0</v>
      </c>
      <c r="AP40" s="109">
        <f t="shared" si="250"/>
        <v>0</v>
      </c>
      <c r="AQ40" s="109">
        <f t="shared" si="251"/>
        <v>0</v>
      </c>
      <c r="AR40" s="109">
        <f t="shared" si="252"/>
        <v>0</v>
      </c>
      <c r="AS40" s="109">
        <f t="shared" si="253"/>
        <v>0</v>
      </c>
      <c r="AT40" s="109">
        <f t="shared" si="254"/>
        <v>0</v>
      </c>
      <c r="AU40" s="109">
        <f t="shared" si="255"/>
        <v>0</v>
      </c>
      <c r="AV40" s="109">
        <f t="shared" si="256"/>
        <v>0</v>
      </c>
      <c r="AW40" s="109">
        <f t="shared" si="257"/>
        <v>0</v>
      </c>
      <c r="AX40" s="109">
        <f t="shared" si="258"/>
        <v>0</v>
      </c>
      <c r="AY40" s="109">
        <f t="shared" si="259"/>
        <v>0</v>
      </c>
      <c r="AZ40" s="109">
        <f t="shared" si="260"/>
        <v>0</v>
      </c>
      <c r="BA40" s="109">
        <f t="shared" si="261"/>
        <v>0</v>
      </c>
      <c r="BB40" s="109">
        <f t="shared" si="262"/>
        <v>0</v>
      </c>
      <c r="BC40" s="109">
        <f t="shared" si="263"/>
        <v>0</v>
      </c>
      <c r="BD40" s="109">
        <f t="shared" si="264"/>
        <v>0</v>
      </c>
      <c r="BE40" s="109">
        <f t="shared" si="265"/>
        <v>0</v>
      </c>
      <c r="BF40" s="109">
        <f t="shared" si="266"/>
        <v>0</v>
      </c>
      <c r="BG40" s="109">
        <f t="shared" si="267"/>
        <v>0</v>
      </c>
      <c r="BH40" s="109">
        <f t="shared" si="268"/>
        <v>0</v>
      </c>
      <c r="BI40" s="109">
        <f t="shared" si="269"/>
        <v>0</v>
      </c>
      <c r="BJ40" s="109">
        <f t="shared" si="270"/>
        <v>0</v>
      </c>
      <c r="BK40" s="109">
        <f t="shared" si="271"/>
        <v>0</v>
      </c>
      <c r="BL40" s="109">
        <f t="shared" si="272"/>
        <v>0</v>
      </c>
      <c r="BM40" s="109">
        <f t="shared" si="273"/>
        <v>0</v>
      </c>
      <c r="BN40" s="109">
        <f t="shared" si="274"/>
        <v>0</v>
      </c>
      <c r="BO40" s="109">
        <f t="shared" si="275"/>
        <v>0</v>
      </c>
      <c r="BP40" s="109">
        <f t="shared" si="276"/>
        <v>0</v>
      </c>
      <c r="BQ40" s="109">
        <f t="shared" si="277"/>
        <v>0</v>
      </c>
      <c r="BR40" s="109">
        <f t="shared" si="278"/>
        <v>0</v>
      </c>
      <c r="BS40" s="109">
        <f t="shared" si="279"/>
        <v>0</v>
      </c>
      <c r="BT40" s="109">
        <f t="shared" si="280"/>
        <v>0</v>
      </c>
      <c r="BU40" s="109">
        <f t="shared" si="281"/>
        <v>0</v>
      </c>
      <c r="BV40" s="109">
        <f t="shared" si="282"/>
        <v>0</v>
      </c>
      <c r="BW40" s="109">
        <f t="shared" si="283"/>
        <v>0</v>
      </c>
      <c r="BX40" s="109">
        <f t="shared" si="284"/>
        <v>0</v>
      </c>
      <c r="BY40" s="109">
        <f t="shared" si="285"/>
        <v>0</v>
      </c>
      <c r="BZ40" s="109">
        <f t="shared" si="286"/>
        <v>0</v>
      </c>
      <c r="CA40" s="109">
        <f t="shared" si="287"/>
        <v>0</v>
      </c>
      <c r="CB40" s="109">
        <f t="shared" si="288"/>
        <v>0</v>
      </c>
      <c r="CC40" s="109">
        <f t="shared" si="289"/>
        <v>0</v>
      </c>
      <c r="CD40" s="109">
        <f t="shared" si="290"/>
        <v>0</v>
      </c>
      <c r="CE40" s="109">
        <f t="shared" si="291"/>
        <v>0</v>
      </c>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c r="DF40" s="86"/>
      <c r="DG40" s="86"/>
      <c r="DH40" s="86"/>
      <c r="DI40" s="86"/>
      <c r="DJ40" s="86"/>
      <c r="DK40" s="86"/>
      <c r="DL40" s="86"/>
      <c r="DM40" s="86"/>
      <c r="DN40" s="86"/>
      <c r="DO40" s="86"/>
      <c r="DP40" s="86"/>
      <c r="DQ40" s="86"/>
      <c r="DR40" s="86"/>
      <c r="DS40" s="86"/>
      <c r="DT40" s="86"/>
      <c r="DU40" s="86"/>
      <c r="DV40" s="86"/>
      <c r="DW40" s="86"/>
      <c r="DX40" s="86"/>
      <c r="DY40" s="86"/>
      <c r="DZ40" s="86"/>
      <c r="EA40" s="86"/>
      <c r="EB40" s="86"/>
    </row>
    <row r="41" spans="1:132" ht="16.149999999999999" customHeight="1">
      <c r="B41" s="210"/>
      <c r="C41" s="210"/>
      <c r="D41" s="210"/>
      <c r="E41" s="207"/>
      <c r="F41" s="207"/>
      <c r="G41" s="207"/>
      <c r="H41" s="207"/>
      <c r="I41" s="207"/>
      <c r="J41" s="210"/>
      <c r="L41" s="209" t="str">
        <f t="shared" si="241"/>
        <v>(最終保留金</v>
      </c>
      <c r="M41" s="209"/>
      <c r="N41" s="209"/>
      <c r="O41" s="201">
        <f t="shared" si="241"/>
        <v>0</v>
      </c>
      <c r="P41" s="201"/>
      <c r="Q41" s="201"/>
      <c r="R41" s="24" t="str">
        <f t="shared" si="241"/>
        <v>)</v>
      </c>
      <c r="U41" s="186" t="str">
        <f t="shared" si="241"/>
        <v>会社名</v>
      </c>
      <c r="V41" s="186"/>
      <c r="W41" s="199">
        <f t="shared" si="241"/>
        <v>0</v>
      </c>
      <c r="X41" s="199"/>
      <c r="Y41" s="199"/>
      <c r="Z41" s="199"/>
      <c r="AA41" s="199"/>
      <c r="AB41" s="199"/>
      <c r="AC41" s="199"/>
      <c r="AD41" s="199"/>
      <c r="AE41" s="199"/>
      <c r="AF41" s="86"/>
      <c r="AG41" s="108" t="s">
        <v>141</v>
      </c>
      <c r="AH41" s="109">
        <f>AG27</f>
        <v>0</v>
      </c>
      <c r="AI41" s="109">
        <f t="shared" si="243"/>
        <v>0</v>
      </c>
      <c r="AJ41" s="109">
        <f t="shared" si="244"/>
        <v>0</v>
      </c>
      <c r="AK41" s="109">
        <f t="shared" si="245"/>
        <v>0</v>
      </c>
      <c r="AL41" s="109">
        <f t="shared" si="246"/>
        <v>0</v>
      </c>
      <c r="AM41" s="109">
        <f t="shared" si="247"/>
        <v>0</v>
      </c>
      <c r="AN41" s="109">
        <f>BE27</f>
        <v>0</v>
      </c>
      <c r="AO41" s="109">
        <f t="shared" si="249"/>
        <v>0</v>
      </c>
      <c r="AP41" s="109">
        <f t="shared" si="250"/>
        <v>0</v>
      </c>
      <c r="AQ41" s="109">
        <f t="shared" si="251"/>
        <v>0</v>
      </c>
      <c r="AR41" s="109">
        <f t="shared" si="252"/>
        <v>0</v>
      </c>
      <c r="AS41" s="109">
        <f t="shared" si="253"/>
        <v>0</v>
      </c>
      <c r="AT41" s="109">
        <f t="shared" si="254"/>
        <v>0</v>
      </c>
      <c r="AU41" s="109">
        <f t="shared" si="255"/>
        <v>0</v>
      </c>
      <c r="AV41" s="109">
        <f t="shared" si="256"/>
        <v>0</v>
      </c>
      <c r="AW41" s="109">
        <f t="shared" si="257"/>
        <v>0</v>
      </c>
      <c r="AX41" s="109">
        <f t="shared" si="258"/>
        <v>0</v>
      </c>
      <c r="AY41" s="109">
        <f t="shared" si="259"/>
        <v>0</v>
      </c>
      <c r="AZ41" s="109">
        <f t="shared" si="260"/>
        <v>0</v>
      </c>
      <c r="BA41" s="109">
        <f t="shared" si="261"/>
        <v>0</v>
      </c>
      <c r="BB41" s="109">
        <f t="shared" si="262"/>
        <v>0</v>
      </c>
      <c r="BC41" s="109">
        <f t="shared" si="263"/>
        <v>0</v>
      </c>
      <c r="BD41" s="109">
        <f t="shared" si="264"/>
        <v>0</v>
      </c>
      <c r="BE41" s="109">
        <f t="shared" si="265"/>
        <v>0</v>
      </c>
      <c r="BF41" s="109">
        <f t="shared" si="266"/>
        <v>0</v>
      </c>
      <c r="BG41" s="109">
        <f t="shared" si="267"/>
        <v>0</v>
      </c>
      <c r="BH41" s="109">
        <f t="shared" si="268"/>
        <v>0</v>
      </c>
      <c r="BI41" s="109">
        <f t="shared" si="269"/>
        <v>0</v>
      </c>
      <c r="BJ41" s="109">
        <f t="shared" si="270"/>
        <v>0</v>
      </c>
      <c r="BK41" s="109">
        <f t="shared" si="271"/>
        <v>0</v>
      </c>
      <c r="BL41" s="109">
        <f t="shared" si="272"/>
        <v>0</v>
      </c>
      <c r="BM41" s="109">
        <f t="shared" si="273"/>
        <v>0</v>
      </c>
      <c r="BN41" s="109">
        <f t="shared" si="274"/>
        <v>0</v>
      </c>
      <c r="BO41" s="109">
        <f t="shared" si="275"/>
        <v>0</v>
      </c>
      <c r="BP41" s="109">
        <f t="shared" si="276"/>
        <v>0</v>
      </c>
      <c r="BQ41" s="109">
        <f t="shared" si="277"/>
        <v>0</v>
      </c>
      <c r="BR41" s="109">
        <f t="shared" si="278"/>
        <v>0</v>
      </c>
      <c r="BS41" s="109">
        <f t="shared" si="279"/>
        <v>0</v>
      </c>
      <c r="BT41" s="109">
        <f t="shared" si="280"/>
        <v>0</v>
      </c>
      <c r="BU41" s="109">
        <f t="shared" si="281"/>
        <v>0</v>
      </c>
      <c r="BV41" s="109">
        <f t="shared" si="282"/>
        <v>0</v>
      </c>
      <c r="BW41" s="109">
        <f t="shared" si="283"/>
        <v>0</v>
      </c>
      <c r="BX41" s="109">
        <f t="shared" si="284"/>
        <v>0</v>
      </c>
      <c r="BY41" s="109">
        <f t="shared" si="285"/>
        <v>0</v>
      </c>
      <c r="BZ41" s="109">
        <f t="shared" si="286"/>
        <v>0</v>
      </c>
      <c r="CA41" s="109">
        <f t="shared" si="287"/>
        <v>0</v>
      </c>
      <c r="CB41" s="109">
        <f t="shared" si="288"/>
        <v>0</v>
      </c>
      <c r="CC41" s="109">
        <f t="shared" si="289"/>
        <v>0</v>
      </c>
      <c r="CD41" s="109">
        <f t="shared" si="290"/>
        <v>0</v>
      </c>
      <c r="CE41" s="109">
        <f t="shared" si="291"/>
        <v>0</v>
      </c>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c r="DF41" s="86"/>
      <c r="DG41" s="86"/>
      <c r="DH41" s="86"/>
      <c r="DI41" s="86"/>
      <c r="DJ41" s="86"/>
      <c r="DK41" s="86"/>
      <c r="DL41" s="86"/>
      <c r="DM41" s="86"/>
      <c r="DN41" s="86"/>
      <c r="DO41" s="86"/>
      <c r="DP41" s="86"/>
      <c r="DQ41" s="86"/>
      <c r="DR41" s="86"/>
      <c r="DS41" s="86"/>
      <c r="DT41" s="86"/>
      <c r="DU41" s="86"/>
      <c r="DV41" s="86"/>
      <c r="DW41" s="86"/>
      <c r="DX41" s="86"/>
      <c r="DY41" s="86"/>
      <c r="DZ41" s="86"/>
      <c r="EA41" s="86"/>
      <c r="EB41" s="86"/>
    </row>
    <row r="42" spans="1:132" ht="16.149999999999999" customHeight="1">
      <c r="B42" s="211">
        <f t="shared" ref="B42:D42" si="292">B12</f>
        <v>0</v>
      </c>
      <c r="C42" s="211"/>
      <c r="D42" s="212">
        <f t="shared" si="292"/>
        <v>0</v>
      </c>
      <c r="E42" s="212"/>
      <c r="F42" s="212"/>
      <c r="G42" s="212"/>
      <c r="H42" s="212"/>
      <c r="I42" s="212"/>
      <c r="J42" s="212"/>
      <c r="K42" s="212"/>
      <c r="L42" s="200">
        <f t="shared" si="241"/>
        <v>0</v>
      </c>
      <c r="M42" s="200"/>
      <c r="N42" s="200"/>
      <c r="O42" s="201">
        <f t="shared" si="241"/>
        <v>0</v>
      </c>
      <c r="P42" s="201"/>
      <c r="Q42" s="201"/>
      <c r="R42" s="39">
        <f t="shared" si="241"/>
        <v>0</v>
      </c>
      <c r="U42" s="186" t="str">
        <f t="shared" si="241"/>
        <v>氏名</v>
      </c>
      <c r="V42" s="186"/>
      <c r="W42" s="202">
        <f t="shared" si="241"/>
        <v>0</v>
      </c>
      <c r="X42" s="202"/>
      <c r="Y42" s="202"/>
      <c r="Z42" s="202"/>
      <c r="AA42" s="202"/>
      <c r="AB42" s="202"/>
      <c r="AC42" s="202"/>
      <c r="AD42" s="202"/>
      <c r="AE42" s="202"/>
      <c r="AF42" s="86"/>
      <c r="AG42" s="108" t="s">
        <v>142</v>
      </c>
      <c r="AH42" s="109">
        <f>AH28</f>
        <v>0</v>
      </c>
      <c r="AI42" s="109">
        <f>AL28</f>
        <v>0</v>
      </c>
      <c r="AJ42" s="109">
        <f>AP28</f>
        <v>0</v>
      </c>
      <c r="AK42" s="109">
        <f>AT28</f>
        <v>0</v>
      </c>
      <c r="AL42" s="109">
        <f>AX28</f>
        <v>0</v>
      </c>
      <c r="AM42" s="109">
        <f>BB28</f>
        <v>0</v>
      </c>
      <c r="AN42" s="109">
        <f>BF28</f>
        <v>0</v>
      </c>
      <c r="AO42" s="109">
        <f>BJ28</f>
        <v>0</v>
      </c>
      <c r="AP42" s="109">
        <f>BN28</f>
        <v>0</v>
      </c>
      <c r="AQ42" s="109">
        <f>BR28</f>
        <v>0</v>
      </c>
      <c r="AR42" s="109">
        <f>BV28</f>
        <v>0</v>
      </c>
      <c r="AS42" s="109">
        <f>BZ28</f>
        <v>0</v>
      </c>
      <c r="AT42" s="109">
        <f>CD28</f>
        <v>0</v>
      </c>
      <c r="AU42" s="109">
        <f>CH28</f>
        <v>0</v>
      </c>
      <c r="AV42" s="109">
        <f>CL28</f>
        <v>0</v>
      </c>
      <c r="AW42" s="109">
        <f>CP28</f>
        <v>0</v>
      </c>
      <c r="AX42" s="109">
        <f>CT28</f>
        <v>0</v>
      </c>
      <c r="AY42" s="109">
        <f>CX28</f>
        <v>0</v>
      </c>
      <c r="AZ42" s="109">
        <f>DB28</f>
        <v>0</v>
      </c>
      <c r="BA42" s="109">
        <f>DF28</f>
        <v>0</v>
      </c>
      <c r="BB42" s="109">
        <f>DJ28</f>
        <v>0</v>
      </c>
      <c r="BC42" s="109">
        <f>DN28</f>
        <v>0</v>
      </c>
      <c r="BD42" s="109">
        <f>DR28</f>
        <v>0</v>
      </c>
      <c r="BE42" s="109">
        <f>DV28</f>
        <v>0</v>
      </c>
      <c r="BF42" s="109">
        <f>DZ28</f>
        <v>0</v>
      </c>
      <c r="BG42" s="109">
        <f>ED28</f>
        <v>0</v>
      </c>
      <c r="BH42" s="109">
        <f>EH28</f>
        <v>0</v>
      </c>
      <c r="BI42" s="109">
        <f>EL28</f>
        <v>0</v>
      </c>
      <c r="BJ42" s="109">
        <f>EP28</f>
        <v>0</v>
      </c>
      <c r="BK42" s="109">
        <f>ET28</f>
        <v>0</v>
      </c>
      <c r="BL42" s="109">
        <f>EX28</f>
        <v>0</v>
      </c>
      <c r="BM42" s="109">
        <f>FB28</f>
        <v>0</v>
      </c>
      <c r="BN42" s="109">
        <f>FF28</f>
        <v>0</v>
      </c>
      <c r="BO42" s="109">
        <f>FJ28</f>
        <v>0</v>
      </c>
      <c r="BP42" s="109">
        <f>FN28</f>
        <v>0</v>
      </c>
      <c r="BQ42" s="109">
        <f>FR28</f>
        <v>0</v>
      </c>
      <c r="BR42" s="109">
        <f>FV28</f>
        <v>0</v>
      </c>
      <c r="BS42" s="109">
        <f>FZ28</f>
        <v>0</v>
      </c>
      <c r="BT42" s="109">
        <f>GD28</f>
        <v>0</v>
      </c>
      <c r="BU42" s="109">
        <f>GH28</f>
        <v>0</v>
      </c>
      <c r="BV42" s="109">
        <f>GL28</f>
        <v>0</v>
      </c>
      <c r="BW42" s="109">
        <f>GP28</f>
        <v>0</v>
      </c>
      <c r="BX42" s="109">
        <f>GT28</f>
        <v>0</v>
      </c>
      <c r="BY42" s="109">
        <f>GX28</f>
        <v>0</v>
      </c>
      <c r="BZ42" s="109">
        <f>HB28</f>
        <v>0</v>
      </c>
      <c r="CA42" s="109">
        <f>HF28</f>
        <v>0</v>
      </c>
      <c r="CB42" s="109">
        <f>HJ28</f>
        <v>0</v>
      </c>
      <c r="CC42" s="109">
        <f>HN28</f>
        <v>0</v>
      </c>
      <c r="CD42" s="109">
        <f>HR28</f>
        <v>0</v>
      </c>
      <c r="CE42" s="109">
        <f>HV28</f>
        <v>0</v>
      </c>
      <c r="CF42" s="86"/>
      <c r="CG42" s="86"/>
      <c r="CH42" s="86"/>
      <c r="CI42" s="86"/>
      <c r="CJ42" s="86"/>
      <c r="CK42" s="86"/>
      <c r="CL42" s="86"/>
      <c r="CM42" s="86"/>
      <c r="CN42" s="86"/>
      <c r="CO42" s="86"/>
      <c r="CP42" s="86"/>
      <c r="CQ42" s="86"/>
      <c r="CR42" s="86"/>
      <c r="CS42" s="86"/>
      <c r="CT42" s="86"/>
      <c r="CU42" s="86"/>
      <c r="CV42" s="86"/>
      <c r="CW42" s="86"/>
      <c r="CX42" s="86"/>
      <c r="CY42" s="86"/>
      <c r="CZ42" s="86"/>
      <c r="DA42" s="86"/>
      <c r="DB42" s="86"/>
      <c r="DC42" s="86"/>
      <c r="DD42" s="86"/>
      <c r="DE42" s="86"/>
      <c r="DF42" s="86"/>
      <c r="DG42" s="86"/>
      <c r="DH42" s="86"/>
      <c r="DI42" s="86"/>
      <c r="DJ42" s="86"/>
      <c r="DK42" s="86"/>
      <c r="DL42" s="86"/>
      <c r="DM42" s="86"/>
      <c r="DN42" s="86"/>
      <c r="DO42" s="86"/>
      <c r="DP42" s="86"/>
      <c r="DQ42" s="86"/>
      <c r="DR42" s="86"/>
      <c r="DS42" s="86"/>
      <c r="DT42" s="86"/>
      <c r="DU42" s="86"/>
      <c r="DV42" s="86"/>
      <c r="DW42" s="86"/>
      <c r="DX42" s="86"/>
      <c r="DY42" s="86"/>
      <c r="DZ42" s="86"/>
      <c r="EA42" s="86"/>
      <c r="EB42" s="86"/>
    </row>
    <row r="43" spans="1:132" ht="16.149999999999999" customHeight="1">
      <c r="B43" s="183" t="str">
        <f t="shared" si="241"/>
        <v>工事番号</v>
      </c>
      <c r="C43" s="183"/>
      <c r="D43" s="183"/>
      <c r="E43" s="188">
        <f t="shared" si="241"/>
        <v>0</v>
      </c>
      <c r="F43" s="188"/>
      <c r="G43" s="188"/>
      <c r="H43" s="188"/>
      <c r="I43" s="40"/>
      <c r="J43" s="40"/>
      <c r="K43" s="41"/>
      <c r="L43" s="41"/>
      <c r="M43" s="41"/>
      <c r="N43" s="41"/>
      <c r="O43" s="41"/>
      <c r="P43" s="22"/>
      <c r="Q43" s="22"/>
      <c r="U43" s="186" t="str">
        <f t="shared" si="241"/>
        <v>電話番号</v>
      </c>
      <c r="V43" s="186"/>
      <c r="W43" s="189">
        <f t="shared" si="241"/>
        <v>0</v>
      </c>
      <c r="X43" s="189"/>
      <c r="Y43" s="189"/>
      <c r="Z43" s="186" t="str">
        <f t="shared" si="241"/>
        <v>FAX</v>
      </c>
      <c r="AA43" s="186"/>
      <c r="AB43" s="190">
        <f t="shared" si="241"/>
        <v>0</v>
      </c>
      <c r="AC43" s="190"/>
      <c r="AD43" s="190"/>
      <c r="AE43" s="41"/>
      <c r="AF43" s="86"/>
      <c r="AG43" s="108"/>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9"/>
      <c r="BX43" s="109"/>
      <c r="BY43" s="109"/>
      <c r="BZ43" s="109"/>
      <c r="CA43" s="109"/>
      <c r="CB43" s="109"/>
      <c r="CC43" s="109"/>
      <c r="CD43" s="109"/>
      <c r="CE43" s="109"/>
      <c r="CF43" s="86"/>
      <c r="CG43" s="86"/>
      <c r="CH43" s="86"/>
      <c r="CI43" s="86"/>
      <c r="CJ43" s="86"/>
      <c r="CK43" s="86"/>
      <c r="CL43" s="86"/>
      <c r="CM43" s="86"/>
      <c r="CN43" s="86"/>
      <c r="CO43" s="86"/>
      <c r="CP43" s="86"/>
      <c r="CQ43" s="86"/>
      <c r="CR43" s="86"/>
      <c r="CS43" s="86"/>
      <c r="CT43" s="86"/>
      <c r="CU43" s="86"/>
      <c r="CV43" s="86"/>
      <c r="CW43" s="86"/>
      <c r="CX43" s="86"/>
      <c r="CY43" s="86"/>
      <c r="CZ43" s="86"/>
      <c r="DA43" s="86"/>
      <c r="DB43" s="86"/>
      <c r="DC43" s="86"/>
      <c r="DD43" s="86"/>
      <c r="DE43" s="86"/>
      <c r="DF43" s="86"/>
      <c r="DG43" s="86"/>
      <c r="DH43" s="86"/>
      <c r="DI43" s="86"/>
      <c r="DJ43" s="86"/>
      <c r="DK43" s="86"/>
      <c r="DL43" s="86"/>
      <c r="DM43" s="86"/>
      <c r="DN43" s="86"/>
      <c r="DO43" s="86"/>
      <c r="DP43" s="86"/>
      <c r="DQ43" s="86"/>
      <c r="DR43" s="86"/>
      <c r="DS43" s="86"/>
      <c r="DT43" s="86"/>
      <c r="DU43" s="86"/>
      <c r="DV43" s="86"/>
      <c r="DW43" s="86"/>
      <c r="DX43" s="86"/>
      <c r="DY43" s="86"/>
      <c r="DZ43" s="86"/>
      <c r="EA43" s="86"/>
      <c r="EB43" s="86"/>
    </row>
    <row r="44" spans="1:132" ht="16.149999999999999" customHeight="1">
      <c r="B44" s="182" t="str">
        <f t="shared" si="241"/>
        <v>工事名</v>
      </c>
      <c r="C44" s="182"/>
      <c r="D44" s="182"/>
      <c r="E44" s="184">
        <f t="shared" si="241"/>
        <v>0</v>
      </c>
      <c r="F44" s="184"/>
      <c r="G44" s="184"/>
      <c r="H44" s="184"/>
      <c r="I44" s="184"/>
      <c r="J44" s="184"/>
      <c r="K44" s="184"/>
      <c r="L44" s="184"/>
      <c r="M44" s="184"/>
      <c r="N44" s="184"/>
      <c r="O44" s="184"/>
      <c r="P44" s="22"/>
      <c r="Q44" s="22"/>
      <c r="U44" s="186" t="str">
        <f t="shared" si="241"/>
        <v>登録番号</v>
      </c>
      <c r="V44" s="186"/>
      <c r="W44" s="187">
        <f t="shared" si="241"/>
        <v>0</v>
      </c>
      <c r="X44" s="187"/>
      <c r="Y44" s="187"/>
      <c r="Z44" s="187"/>
      <c r="AA44" s="187"/>
      <c r="AB44" s="187"/>
      <c r="AC44" s="187"/>
      <c r="AD44" s="187"/>
      <c r="AE44" s="187"/>
      <c r="AF44" s="86"/>
      <c r="AG44" s="108" t="s">
        <v>143</v>
      </c>
      <c r="AH44" s="109">
        <f>AH41-AH42</f>
        <v>0</v>
      </c>
      <c r="AI44" s="109">
        <f t="shared" ref="AI44:CE44" si="293">AI41-AI42</f>
        <v>0</v>
      </c>
      <c r="AJ44" s="109">
        <f t="shared" si="293"/>
        <v>0</v>
      </c>
      <c r="AK44" s="109">
        <f t="shared" si="293"/>
        <v>0</v>
      </c>
      <c r="AL44" s="109">
        <f t="shared" si="293"/>
        <v>0</v>
      </c>
      <c r="AM44" s="109">
        <f t="shared" si="293"/>
        <v>0</v>
      </c>
      <c r="AN44" s="109">
        <f t="shared" si="293"/>
        <v>0</v>
      </c>
      <c r="AO44" s="109">
        <f t="shared" si="293"/>
        <v>0</v>
      </c>
      <c r="AP44" s="109">
        <f t="shared" si="293"/>
        <v>0</v>
      </c>
      <c r="AQ44" s="109">
        <f t="shared" si="293"/>
        <v>0</v>
      </c>
      <c r="AR44" s="109">
        <f t="shared" si="293"/>
        <v>0</v>
      </c>
      <c r="AS44" s="109">
        <f t="shared" si="293"/>
        <v>0</v>
      </c>
      <c r="AT44" s="109">
        <f t="shared" si="293"/>
        <v>0</v>
      </c>
      <c r="AU44" s="109">
        <f t="shared" si="293"/>
        <v>0</v>
      </c>
      <c r="AV44" s="109">
        <f t="shared" si="293"/>
        <v>0</v>
      </c>
      <c r="AW44" s="109">
        <f t="shared" si="293"/>
        <v>0</v>
      </c>
      <c r="AX44" s="109">
        <f t="shared" si="293"/>
        <v>0</v>
      </c>
      <c r="AY44" s="109">
        <f t="shared" si="293"/>
        <v>0</v>
      </c>
      <c r="AZ44" s="109">
        <f t="shared" si="293"/>
        <v>0</v>
      </c>
      <c r="BA44" s="109">
        <f t="shared" si="293"/>
        <v>0</v>
      </c>
      <c r="BB44" s="109">
        <f t="shared" si="293"/>
        <v>0</v>
      </c>
      <c r="BC44" s="109">
        <f t="shared" si="293"/>
        <v>0</v>
      </c>
      <c r="BD44" s="109">
        <f t="shared" si="293"/>
        <v>0</v>
      </c>
      <c r="BE44" s="109">
        <f t="shared" si="293"/>
        <v>0</v>
      </c>
      <c r="BF44" s="109">
        <f t="shared" si="293"/>
        <v>0</v>
      </c>
      <c r="BG44" s="109">
        <f t="shared" si="293"/>
        <v>0</v>
      </c>
      <c r="BH44" s="109">
        <f t="shared" si="293"/>
        <v>0</v>
      </c>
      <c r="BI44" s="109">
        <f t="shared" si="293"/>
        <v>0</v>
      </c>
      <c r="BJ44" s="109">
        <f t="shared" si="293"/>
        <v>0</v>
      </c>
      <c r="BK44" s="109">
        <f t="shared" si="293"/>
        <v>0</v>
      </c>
      <c r="BL44" s="109">
        <f t="shared" si="293"/>
        <v>0</v>
      </c>
      <c r="BM44" s="109">
        <f t="shared" si="293"/>
        <v>0</v>
      </c>
      <c r="BN44" s="109">
        <f t="shared" si="293"/>
        <v>0</v>
      </c>
      <c r="BO44" s="109">
        <f t="shared" si="293"/>
        <v>0</v>
      </c>
      <c r="BP44" s="109">
        <f t="shared" si="293"/>
        <v>0</v>
      </c>
      <c r="BQ44" s="109">
        <f t="shared" si="293"/>
        <v>0</v>
      </c>
      <c r="BR44" s="109">
        <f t="shared" si="293"/>
        <v>0</v>
      </c>
      <c r="BS44" s="109">
        <f t="shared" si="293"/>
        <v>0</v>
      </c>
      <c r="BT44" s="109">
        <f t="shared" si="293"/>
        <v>0</v>
      </c>
      <c r="BU44" s="109">
        <f t="shared" si="293"/>
        <v>0</v>
      </c>
      <c r="BV44" s="109">
        <f t="shared" si="293"/>
        <v>0</v>
      </c>
      <c r="BW44" s="109">
        <f t="shared" si="293"/>
        <v>0</v>
      </c>
      <c r="BX44" s="109">
        <f t="shared" si="293"/>
        <v>0</v>
      </c>
      <c r="BY44" s="109">
        <f t="shared" si="293"/>
        <v>0</v>
      </c>
      <c r="BZ44" s="109">
        <f t="shared" si="293"/>
        <v>0</v>
      </c>
      <c r="CA44" s="109">
        <f t="shared" si="293"/>
        <v>0</v>
      </c>
      <c r="CB44" s="109">
        <f t="shared" si="293"/>
        <v>0</v>
      </c>
      <c r="CC44" s="109">
        <f t="shared" si="293"/>
        <v>0</v>
      </c>
      <c r="CD44" s="109">
        <f t="shared" si="293"/>
        <v>0</v>
      </c>
      <c r="CE44" s="109">
        <f t="shared" si="293"/>
        <v>0</v>
      </c>
      <c r="CF44" s="86"/>
      <c r="CG44" s="86"/>
      <c r="CH44" s="86"/>
      <c r="CI44" s="86"/>
      <c r="CJ44" s="86"/>
      <c r="CK44" s="86"/>
      <c r="CL44" s="86"/>
      <c r="CM44" s="86"/>
      <c r="CN44" s="86"/>
      <c r="CO44" s="86"/>
      <c r="CP44" s="86"/>
      <c r="CQ44" s="86"/>
      <c r="CR44" s="86"/>
      <c r="CS44" s="86"/>
      <c r="CT44" s="86"/>
      <c r="CU44" s="86"/>
      <c r="CV44" s="86"/>
      <c r="CW44" s="86"/>
      <c r="CX44" s="86"/>
      <c r="CY44" s="86"/>
      <c r="CZ44" s="86"/>
      <c r="DA44" s="86"/>
      <c r="DB44" s="86"/>
      <c r="DC44" s="86"/>
      <c r="DD44" s="86"/>
      <c r="DE44" s="86"/>
      <c r="DF44" s="86"/>
      <c r="DG44" s="86"/>
      <c r="DH44" s="86"/>
      <c r="DI44" s="86"/>
      <c r="DJ44" s="86"/>
      <c r="DK44" s="86"/>
      <c r="DL44" s="86"/>
      <c r="DM44" s="86"/>
      <c r="DN44" s="86"/>
      <c r="DO44" s="86"/>
      <c r="DP44" s="86"/>
      <c r="DQ44" s="86"/>
      <c r="DR44" s="86"/>
      <c r="DS44" s="86"/>
      <c r="DT44" s="86"/>
      <c r="DU44" s="86"/>
      <c r="DV44" s="86"/>
      <c r="DW44" s="86"/>
      <c r="DX44" s="86"/>
      <c r="DY44" s="86"/>
      <c r="DZ44" s="86"/>
      <c r="EA44" s="86"/>
      <c r="EB44" s="86"/>
    </row>
    <row r="45" spans="1:132" ht="16.149999999999999" customHeight="1">
      <c r="B45" s="183"/>
      <c r="C45" s="183"/>
      <c r="D45" s="183"/>
      <c r="E45" s="185"/>
      <c r="F45" s="185"/>
      <c r="G45" s="185"/>
      <c r="H45" s="185"/>
      <c r="I45" s="185"/>
      <c r="J45" s="185"/>
      <c r="K45" s="185"/>
      <c r="L45" s="185"/>
      <c r="M45" s="185"/>
      <c r="N45" s="185"/>
      <c r="O45" s="185"/>
      <c r="P45" s="22"/>
      <c r="Q45" s="22"/>
      <c r="U45" s="186" t="str">
        <f>U15</f>
        <v>取引先金融機関</v>
      </c>
      <c r="V45" s="186"/>
      <c r="W45" s="170" t="str">
        <f t="shared" si="241"/>
        <v>銀行 　　支店</v>
      </c>
      <c r="X45" s="170"/>
      <c r="Y45" s="170"/>
      <c r="Z45" s="170"/>
      <c r="AA45" s="170"/>
      <c r="AB45" s="170"/>
      <c r="AC45" s="170"/>
      <c r="AD45" s="170"/>
      <c r="AE45" s="170"/>
      <c r="AF45" s="86"/>
      <c r="AG45" s="108" t="s">
        <v>145</v>
      </c>
      <c r="AH45" s="109">
        <f t="shared" ref="AH45:BM45" si="294">AH44-ROUND(AH44/(1+税率),0)</f>
        <v>0</v>
      </c>
      <c r="AI45" s="109">
        <f t="shared" si="294"/>
        <v>0</v>
      </c>
      <c r="AJ45" s="109">
        <f t="shared" si="294"/>
        <v>0</v>
      </c>
      <c r="AK45" s="109">
        <f t="shared" si="294"/>
        <v>0</v>
      </c>
      <c r="AL45" s="109">
        <f t="shared" si="294"/>
        <v>0</v>
      </c>
      <c r="AM45" s="109">
        <f t="shared" si="294"/>
        <v>0</v>
      </c>
      <c r="AN45" s="109">
        <f t="shared" si="294"/>
        <v>0</v>
      </c>
      <c r="AO45" s="109">
        <f t="shared" si="294"/>
        <v>0</v>
      </c>
      <c r="AP45" s="109">
        <f t="shared" si="294"/>
        <v>0</v>
      </c>
      <c r="AQ45" s="109">
        <f t="shared" si="294"/>
        <v>0</v>
      </c>
      <c r="AR45" s="109">
        <f t="shared" si="294"/>
        <v>0</v>
      </c>
      <c r="AS45" s="109">
        <f t="shared" si="294"/>
        <v>0</v>
      </c>
      <c r="AT45" s="109">
        <f t="shared" si="294"/>
        <v>0</v>
      </c>
      <c r="AU45" s="109">
        <f t="shared" si="294"/>
        <v>0</v>
      </c>
      <c r="AV45" s="109">
        <f t="shared" si="294"/>
        <v>0</v>
      </c>
      <c r="AW45" s="109">
        <f t="shared" si="294"/>
        <v>0</v>
      </c>
      <c r="AX45" s="109">
        <f t="shared" si="294"/>
        <v>0</v>
      </c>
      <c r="AY45" s="109">
        <f t="shared" si="294"/>
        <v>0</v>
      </c>
      <c r="AZ45" s="109">
        <f t="shared" si="294"/>
        <v>0</v>
      </c>
      <c r="BA45" s="109">
        <f t="shared" si="294"/>
        <v>0</v>
      </c>
      <c r="BB45" s="109">
        <f t="shared" si="294"/>
        <v>0</v>
      </c>
      <c r="BC45" s="109">
        <f t="shared" si="294"/>
        <v>0</v>
      </c>
      <c r="BD45" s="109">
        <f t="shared" si="294"/>
        <v>0</v>
      </c>
      <c r="BE45" s="109">
        <f t="shared" si="294"/>
        <v>0</v>
      </c>
      <c r="BF45" s="109">
        <f t="shared" si="294"/>
        <v>0</v>
      </c>
      <c r="BG45" s="109">
        <f t="shared" si="294"/>
        <v>0</v>
      </c>
      <c r="BH45" s="109">
        <f t="shared" si="294"/>
        <v>0</v>
      </c>
      <c r="BI45" s="109">
        <f t="shared" si="294"/>
        <v>0</v>
      </c>
      <c r="BJ45" s="109">
        <f t="shared" si="294"/>
        <v>0</v>
      </c>
      <c r="BK45" s="109">
        <f t="shared" si="294"/>
        <v>0</v>
      </c>
      <c r="BL45" s="109">
        <f t="shared" si="294"/>
        <v>0</v>
      </c>
      <c r="BM45" s="109">
        <f t="shared" si="294"/>
        <v>0</v>
      </c>
      <c r="BN45" s="109">
        <f t="shared" ref="BN45:CE45" si="295">BN44-ROUND(BN44/(1+税率),0)</f>
        <v>0</v>
      </c>
      <c r="BO45" s="109">
        <f t="shared" si="295"/>
        <v>0</v>
      </c>
      <c r="BP45" s="109">
        <f t="shared" si="295"/>
        <v>0</v>
      </c>
      <c r="BQ45" s="109">
        <f t="shared" si="295"/>
        <v>0</v>
      </c>
      <c r="BR45" s="109">
        <f t="shared" si="295"/>
        <v>0</v>
      </c>
      <c r="BS45" s="109">
        <f t="shared" si="295"/>
        <v>0</v>
      </c>
      <c r="BT45" s="109">
        <f t="shared" si="295"/>
        <v>0</v>
      </c>
      <c r="BU45" s="109">
        <f t="shared" si="295"/>
        <v>0</v>
      </c>
      <c r="BV45" s="109">
        <f t="shared" si="295"/>
        <v>0</v>
      </c>
      <c r="BW45" s="109">
        <f t="shared" si="295"/>
        <v>0</v>
      </c>
      <c r="BX45" s="109">
        <f t="shared" si="295"/>
        <v>0</v>
      </c>
      <c r="BY45" s="109">
        <f t="shared" si="295"/>
        <v>0</v>
      </c>
      <c r="BZ45" s="109">
        <f t="shared" si="295"/>
        <v>0</v>
      </c>
      <c r="CA45" s="109">
        <f t="shared" si="295"/>
        <v>0</v>
      </c>
      <c r="CB45" s="109">
        <f t="shared" si="295"/>
        <v>0</v>
      </c>
      <c r="CC45" s="109">
        <f t="shared" si="295"/>
        <v>0</v>
      </c>
      <c r="CD45" s="109">
        <f t="shared" si="295"/>
        <v>0</v>
      </c>
      <c r="CE45" s="109">
        <f t="shared" si="295"/>
        <v>0</v>
      </c>
      <c r="CF45" s="86"/>
      <c r="CG45" s="86"/>
      <c r="CH45" s="86"/>
      <c r="CI45" s="86"/>
      <c r="CJ45" s="86"/>
      <c r="CK45" s="86"/>
      <c r="CL45" s="86"/>
      <c r="CM45" s="86"/>
      <c r="CN45" s="86"/>
      <c r="CO45" s="86"/>
      <c r="CP45" s="86"/>
      <c r="CQ45" s="86"/>
      <c r="CR45" s="86"/>
      <c r="CS45" s="86"/>
      <c r="CT45" s="86"/>
      <c r="CU45" s="86"/>
      <c r="CV45" s="86"/>
      <c r="CW45" s="86"/>
      <c r="CX45" s="86"/>
      <c r="CY45" s="86"/>
      <c r="CZ45" s="86"/>
      <c r="DA45" s="86"/>
      <c r="DB45" s="86"/>
      <c r="DC45" s="86"/>
      <c r="DD45" s="86"/>
      <c r="DE45" s="86"/>
      <c r="DF45" s="86"/>
      <c r="DG45" s="86"/>
      <c r="DH45" s="86"/>
      <c r="DI45" s="86"/>
      <c r="DJ45" s="86"/>
      <c r="DK45" s="86"/>
      <c r="DL45" s="86"/>
      <c r="DM45" s="86"/>
      <c r="DN45" s="86"/>
      <c r="DO45" s="86"/>
      <c r="DP45" s="86"/>
      <c r="DQ45" s="86"/>
      <c r="DR45" s="86"/>
      <c r="DS45" s="86"/>
      <c r="DT45" s="86"/>
      <c r="DU45" s="86"/>
      <c r="DV45" s="86"/>
      <c r="DW45" s="86"/>
      <c r="DX45" s="86"/>
      <c r="DY45" s="86"/>
      <c r="DZ45" s="86"/>
      <c r="EA45" s="86"/>
      <c r="EB45" s="86"/>
    </row>
    <row r="46" spans="1:132" ht="16.149999999999999" customHeight="1">
      <c r="B46" s="41"/>
      <c r="C46" s="41"/>
      <c r="D46" s="41"/>
      <c r="E46" s="36"/>
      <c r="F46" s="42"/>
      <c r="G46" s="36"/>
      <c r="H46" s="42"/>
      <c r="I46" s="41"/>
      <c r="J46" s="41"/>
      <c r="K46" s="41"/>
      <c r="L46" s="41"/>
      <c r="M46" s="41"/>
      <c r="N46" s="41"/>
      <c r="O46" s="41"/>
      <c r="P46" s="41"/>
      <c r="Q46" s="41"/>
      <c r="W46" s="170" t="str">
        <f t="shared" si="241"/>
        <v xml:space="preserve">普通・当座 　　No. </v>
      </c>
      <c r="X46" s="170"/>
      <c r="Y46" s="170"/>
      <c r="Z46" s="170"/>
      <c r="AA46" s="170"/>
      <c r="AB46" s="170"/>
      <c r="AC46" s="170"/>
      <c r="AD46" s="170"/>
      <c r="AE46" s="170"/>
      <c r="AG46" s="108" t="s">
        <v>144</v>
      </c>
      <c r="AH46" s="109">
        <f>AH44-AH45</f>
        <v>0</v>
      </c>
      <c r="AI46" s="109">
        <f t="shared" ref="AI46:CD46" si="296">AI44-AI45</f>
        <v>0</v>
      </c>
      <c r="AJ46" s="109">
        <f t="shared" si="296"/>
        <v>0</v>
      </c>
      <c r="AK46" s="109">
        <f t="shared" si="296"/>
        <v>0</v>
      </c>
      <c r="AL46" s="109">
        <f t="shared" si="296"/>
        <v>0</v>
      </c>
      <c r="AM46" s="109">
        <f t="shared" si="296"/>
        <v>0</v>
      </c>
      <c r="AN46" s="109">
        <f t="shared" si="296"/>
        <v>0</v>
      </c>
      <c r="AO46" s="109">
        <f t="shared" si="296"/>
        <v>0</v>
      </c>
      <c r="AP46" s="109">
        <f t="shared" si="296"/>
        <v>0</v>
      </c>
      <c r="AQ46" s="109">
        <f t="shared" si="296"/>
        <v>0</v>
      </c>
      <c r="AR46" s="109">
        <f t="shared" si="296"/>
        <v>0</v>
      </c>
      <c r="AS46" s="109">
        <f t="shared" si="296"/>
        <v>0</v>
      </c>
      <c r="AT46" s="109">
        <f t="shared" si="296"/>
        <v>0</v>
      </c>
      <c r="AU46" s="109">
        <f t="shared" si="296"/>
        <v>0</v>
      </c>
      <c r="AV46" s="109">
        <f t="shared" si="296"/>
        <v>0</v>
      </c>
      <c r="AW46" s="109">
        <f t="shared" si="296"/>
        <v>0</v>
      </c>
      <c r="AX46" s="109">
        <f t="shared" si="296"/>
        <v>0</v>
      </c>
      <c r="AY46" s="109">
        <f t="shared" si="296"/>
        <v>0</v>
      </c>
      <c r="AZ46" s="109">
        <f t="shared" si="296"/>
        <v>0</v>
      </c>
      <c r="BA46" s="109">
        <f t="shared" si="296"/>
        <v>0</v>
      </c>
      <c r="BB46" s="109">
        <f t="shared" si="296"/>
        <v>0</v>
      </c>
      <c r="BC46" s="109">
        <f t="shared" si="296"/>
        <v>0</v>
      </c>
      <c r="BD46" s="109">
        <f t="shared" si="296"/>
        <v>0</v>
      </c>
      <c r="BE46" s="109">
        <f t="shared" si="296"/>
        <v>0</v>
      </c>
      <c r="BF46" s="109">
        <f t="shared" si="296"/>
        <v>0</v>
      </c>
      <c r="BG46" s="109">
        <f t="shared" si="296"/>
        <v>0</v>
      </c>
      <c r="BH46" s="109">
        <f t="shared" si="296"/>
        <v>0</v>
      </c>
      <c r="BI46" s="109">
        <f t="shared" si="296"/>
        <v>0</v>
      </c>
      <c r="BJ46" s="109">
        <f t="shared" si="296"/>
        <v>0</v>
      </c>
      <c r="BK46" s="109">
        <f t="shared" si="296"/>
        <v>0</v>
      </c>
      <c r="BL46" s="109">
        <f t="shared" si="296"/>
        <v>0</v>
      </c>
      <c r="BM46" s="109">
        <f t="shared" si="296"/>
        <v>0</v>
      </c>
      <c r="BN46" s="109">
        <f t="shared" si="296"/>
        <v>0</v>
      </c>
      <c r="BO46" s="109">
        <f t="shared" si="296"/>
        <v>0</v>
      </c>
      <c r="BP46" s="109">
        <f t="shared" si="296"/>
        <v>0</v>
      </c>
      <c r="BQ46" s="109">
        <f t="shared" si="296"/>
        <v>0</v>
      </c>
      <c r="BR46" s="109">
        <f t="shared" si="296"/>
        <v>0</v>
      </c>
      <c r="BS46" s="109">
        <f t="shared" si="296"/>
        <v>0</v>
      </c>
      <c r="BT46" s="109">
        <f t="shared" si="296"/>
        <v>0</v>
      </c>
      <c r="BU46" s="109">
        <f t="shared" si="296"/>
        <v>0</v>
      </c>
      <c r="BV46" s="109">
        <f t="shared" si="296"/>
        <v>0</v>
      </c>
      <c r="BW46" s="109">
        <f t="shared" si="296"/>
        <v>0</v>
      </c>
      <c r="BX46" s="109">
        <f t="shared" si="296"/>
        <v>0</v>
      </c>
      <c r="BY46" s="109">
        <f t="shared" si="296"/>
        <v>0</v>
      </c>
      <c r="BZ46" s="109">
        <f t="shared" si="296"/>
        <v>0</v>
      </c>
      <c r="CA46" s="109">
        <f t="shared" si="296"/>
        <v>0</v>
      </c>
      <c r="CB46" s="109">
        <f t="shared" si="296"/>
        <v>0</v>
      </c>
      <c r="CC46" s="109">
        <f t="shared" si="296"/>
        <v>0</v>
      </c>
      <c r="CD46" s="109">
        <f t="shared" si="296"/>
        <v>0</v>
      </c>
      <c r="CE46" s="109">
        <f>CE44-CE45</f>
        <v>0</v>
      </c>
    </row>
    <row r="47" spans="1:132" ht="16.149999999999999" customHeight="1" thickBot="1">
      <c r="B47" s="294" t="s">
        <v>127</v>
      </c>
      <c r="C47" s="294"/>
      <c r="D47" s="294"/>
      <c r="E47" s="294"/>
      <c r="F47" s="294"/>
      <c r="G47" s="294"/>
      <c r="H47" s="294"/>
      <c r="I47" s="294"/>
      <c r="J47" s="294"/>
      <c r="K47" s="294"/>
      <c r="L47" s="294"/>
      <c r="M47" s="294"/>
      <c r="N47" s="294"/>
      <c r="O47" s="294"/>
      <c r="P47" s="294"/>
      <c r="Q47" s="294"/>
      <c r="R47" s="294"/>
      <c r="S47" s="294"/>
      <c r="T47" s="294"/>
      <c r="U47" s="294"/>
      <c r="V47" s="294"/>
      <c r="W47" s="295">
        <f>$W$17</f>
        <v>0</v>
      </c>
      <c r="X47" s="295"/>
      <c r="Y47" s="295"/>
      <c r="Z47" s="295"/>
      <c r="AA47" s="295"/>
      <c r="AB47" s="295"/>
      <c r="AC47" s="295"/>
      <c r="AD47" s="295"/>
      <c r="AE47" s="295"/>
    </row>
    <row r="48" spans="1:132" ht="16.149999999999999" customHeight="1">
      <c r="B48" s="171" t="str">
        <f t="shared" si="241"/>
        <v>工   事   種   別</v>
      </c>
      <c r="C48" s="172"/>
      <c r="D48" s="172"/>
      <c r="E48" s="172"/>
      <c r="F48" s="172"/>
      <c r="G48" s="172"/>
      <c r="H48" s="172"/>
      <c r="I48" s="191" t="s">
        <v>5</v>
      </c>
      <c r="J48" s="191" t="s">
        <v>6</v>
      </c>
      <c r="K48" s="193" t="s">
        <v>7</v>
      </c>
      <c r="L48" s="194"/>
      <c r="M48" s="195"/>
      <c r="N48" s="175" t="str">
        <f t="shared" si="241"/>
        <v>前 回 乞 出 来 高</v>
      </c>
      <c r="O48" s="176"/>
      <c r="P48" s="176"/>
      <c r="Q48" s="176"/>
      <c r="R48" s="176"/>
      <c r="S48" s="177"/>
      <c r="T48" s="178" t="str">
        <f t="shared" si="241"/>
        <v>今 回 出 来 高</v>
      </c>
      <c r="U48" s="179"/>
      <c r="V48" s="179"/>
      <c r="W48" s="179"/>
      <c r="X48" s="179"/>
      <c r="Y48" s="180"/>
      <c r="Z48" s="178" t="str">
        <f t="shared" si="241"/>
        <v>累 計 出 来 高  (計 1 回)</v>
      </c>
      <c r="AA48" s="179"/>
      <c r="AB48" s="179"/>
      <c r="AC48" s="179"/>
      <c r="AD48" s="179"/>
      <c r="AE48" s="180"/>
    </row>
    <row r="49" spans="2:31" ht="16.149999999999999" customHeight="1">
      <c r="B49" s="173"/>
      <c r="C49" s="174"/>
      <c r="D49" s="174"/>
      <c r="E49" s="174"/>
      <c r="F49" s="174"/>
      <c r="G49" s="174"/>
      <c r="H49" s="174"/>
      <c r="I49" s="192"/>
      <c r="J49" s="192"/>
      <c r="K49" s="196"/>
      <c r="L49" s="197"/>
      <c r="M49" s="198"/>
      <c r="N49" s="43" t="str">
        <f t="shared" si="241"/>
        <v>率</v>
      </c>
      <c r="O49" s="163" t="str">
        <f t="shared" si="241"/>
        <v>金　額</v>
      </c>
      <c r="P49" s="163"/>
      <c r="Q49" s="163"/>
      <c r="R49" s="163" t="str">
        <f t="shared" si="241"/>
        <v>保留金</v>
      </c>
      <c r="S49" s="181"/>
      <c r="T49" s="44" t="str">
        <f t="shared" si="241"/>
        <v>率</v>
      </c>
      <c r="U49" s="163" t="str">
        <f t="shared" si="241"/>
        <v>金　額</v>
      </c>
      <c r="V49" s="163"/>
      <c r="W49" s="163"/>
      <c r="X49" s="163" t="str">
        <f t="shared" si="241"/>
        <v>保留金</v>
      </c>
      <c r="Y49" s="164"/>
      <c r="Z49" s="45" t="str">
        <f t="shared" si="241"/>
        <v>率</v>
      </c>
      <c r="AA49" s="163" t="str">
        <f t="shared" si="241"/>
        <v>金　額</v>
      </c>
      <c r="AB49" s="163"/>
      <c r="AC49" s="163"/>
      <c r="AD49" s="163" t="str">
        <f t="shared" si="241"/>
        <v>保留金</v>
      </c>
      <c r="AE49" s="164"/>
    </row>
    <row r="50" spans="2:31" ht="24" customHeight="1">
      <c r="B50" s="165">
        <f t="shared" si="241"/>
        <v>0</v>
      </c>
      <c r="C50" s="166"/>
      <c r="D50" s="166"/>
      <c r="E50" s="166"/>
      <c r="F50" s="166"/>
      <c r="G50" s="166"/>
      <c r="H50" s="166"/>
      <c r="I50" s="103">
        <f t="shared" si="241"/>
        <v>0</v>
      </c>
      <c r="J50" s="103">
        <f t="shared" si="241"/>
        <v>0</v>
      </c>
      <c r="K50" s="167">
        <f t="shared" si="241"/>
        <v>0</v>
      </c>
      <c r="L50" s="167"/>
      <c r="M50" s="167"/>
      <c r="N50" s="47" t="str">
        <f t="shared" si="241"/>
        <v xml:space="preserve"> </v>
      </c>
      <c r="O50" s="160">
        <f t="shared" si="241"/>
        <v>0</v>
      </c>
      <c r="P50" s="160"/>
      <c r="Q50" s="160"/>
      <c r="R50" s="161">
        <f t="shared" si="241"/>
        <v>0</v>
      </c>
      <c r="S50" s="168"/>
      <c r="T50" s="48" t="str">
        <f t="shared" si="241"/>
        <v xml:space="preserve"> </v>
      </c>
      <c r="U50" s="169">
        <f t="shared" ref="U50:AD50" si="297">U20</f>
        <v>0</v>
      </c>
      <c r="V50" s="169"/>
      <c r="W50" s="169"/>
      <c r="X50" s="161">
        <f t="shared" si="297"/>
        <v>0</v>
      </c>
      <c r="Y50" s="162"/>
      <c r="Z50" s="49" t="str">
        <f t="shared" si="297"/>
        <v xml:space="preserve"> </v>
      </c>
      <c r="AA50" s="160">
        <f t="shared" si="297"/>
        <v>0</v>
      </c>
      <c r="AB50" s="160"/>
      <c r="AC50" s="160"/>
      <c r="AD50" s="161">
        <f t="shared" si="297"/>
        <v>0</v>
      </c>
      <c r="AE50" s="162"/>
    </row>
    <row r="51" spans="2:31" ht="24" customHeight="1">
      <c r="B51" s="155">
        <f t="shared" ref="B51:AD61" si="298">B21</f>
        <v>0</v>
      </c>
      <c r="C51" s="156"/>
      <c r="D51" s="156"/>
      <c r="E51" s="156"/>
      <c r="F51" s="156"/>
      <c r="G51" s="156"/>
      <c r="H51" s="156"/>
      <c r="I51" s="104">
        <f t="shared" si="298"/>
        <v>0</v>
      </c>
      <c r="J51" s="104">
        <f t="shared" si="298"/>
        <v>0</v>
      </c>
      <c r="K51" s="157">
        <f t="shared" si="298"/>
        <v>0</v>
      </c>
      <c r="L51" s="157"/>
      <c r="M51" s="157"/>
      <c r="N51" s="53" t="str">
        <f t="shared" si="298"/>
        <v xml:space="preserve"> </v>
      </c>
      <c r="O51" s="152">
        <f t="shared" si="298"/>
        <v>0</v>
      </c>
      <c r="P51" s="152"/>
      <c r="Q51" s="152"/>
      <c r="R51" s="153">
        <f t="shared" si="298"/>
        <v>0</v>
      </c>
      <c r="S51" s="158"/>
      <c r="T51" s="54" t="str">
        <f t="shared" si="298"/>
        <v xml:space="preserve"> </v>
      </c>
      <c r="U51" s="159">
        <f t="shared" si="298"/>
        <v>0</v>
      </c>
      <c r="V51" s="159"/>
      <c r="W51" s="159"/>
      <c r="X51" s="153">
        <f t="shared" si="298"/>
        <v>0</v>
      </c>
      <c r="Y51" s="154"/>
      <c r="Z51" s="55" t="str">
        <f t="shared" si="298"/>
        <v xml:space="preserve"> </v>
      </c>
      <c r="AA51" s="152">
        <f t="shared" si="298"/>
        <v>0</v>
      </c>
      <c r="AB51" s="152"/>
      <c r="AC51" s="152"/>
      <c r="AD51" s="153">
        <f t="shared" si="298"/>
        <v>0</v>
      </c>
      <c r="AE51" s="154"/>
    </row>
    <row r="52" spans="2:31" ht="24" customHeight="1">
      <c r="B52" s="155">
        <f t="shared" si="298"/>
        <v>0</v>
      </c>
      <c r="C52" s="156"/>
      <c r="D52" s="156"/>
      <c r="E52" s="156"/>
      <c r="F52" s="156"/>
      <c r="G52" s="156"/>
      <c r="H52" s="156"/>
      <c r="I52" s="104">
        <f t="shared" si="298"/>
        <v>0</v>
      </c>
      <c r="J52" s="104">
        <f t="shared" si="298"/>
        <v>0</v>
      </c>
      <c r="K52" s="157">
        <f t="shared" si="298"/>
        <v>0</v>
      </c>
      <c r="L52" s="157"/>
      <c r="M52" s="157"/>
      <c r="N52" s="53" t="str">
        <f t="shared" si="298"/>
        <v xml:space="preserve"> </v>
      </c>
      <c r="O52" s="152">
        <f t="shared" si="298"/>
        <v>0</v>
      </c>
      <c r="P52" s="152"/>
      <c r="Q52" s="152"/>
      <c r="R52" s="153">
        <f t="shared" si="298"/>
        <v>0</v>
      </c>
      <c r="S52" s="158"/>
      <c r="T52" s="54" t="str">
        <f t="shared" si="298"/>
        <v xml:space="preserve"> </v>
      </c>
      <c r="U52" s="159">
        <f t="shared" si="298"/>
        <v>0</v>
      </c>
      <c r="V52" s="159"/>
      <c r="W52" s="159"/>
      <c r="X52" s="153">
        <f t="shared" si="298"/>
        <v>0</v>
      </c>
      <c r="Y52" s="154"/>
      <c r="Z52" s="55" t="str">
        <f t="shared" si="298"/>
        <v xml:space="preserve"> </v>
      </c>
      <c r="AA52" s="152">
        <f t="shared" si="298"/>
        <v>0</v>
      </c>
      <c r="AB52" s="152"/>
      <c r="AC52" s="152"/>
      <c r="AD52" s="153">
        <f t="shared" si="298"/>
        <v>0</v>
      </c>
      <c r="AE52" s="154"/>
    </row>
    <row r="53" spans="2:31" ht="24" customHeight="1">
      <c r="B53" s="155">
        <f t="shared" si="298"/>
        <v>0</v>
      </c>
      <c r="C53" s="156"/>
      <c r="D53" s="156"/>
      <c r="E53" s="156"/>
      <c r="F53" s="156"/>
      <c r="G53" s="156"/>
      <c r="H53" s="156"/>
      <c r="I53" s="104">
        <f t="shared" si="298"/>
        <v>0</v>
      </c>
      <c r="J53" s="104">
        <f t="shared" si="298"/>
        <v>0</v>
      </c>
      <c r="K53" s="157">
        <f t="shared" si="298"/>
        <v>0</v>
      </c>
      <c r="L53" s="157"/>
      <c r="M53" s="157"/>
      <c r="N53" s="53" t="str">
        <f t="shared" si="298"/>
        <v xml:space="preserve"> </v>
      </c>
      <c r="O53" s="152">
        <f t="shared" si="298"/>
        <v>0</v>
      </c>
      <c r="P53" s="152"/>
      <c r="Q53" s="152"/>
      <c r="R53" s="153">
        <f t="shared" si="298"/>
        <v>0</v>
      </c>
      <c r="S53" s="158"/>
      <c r="T53" s="54" t="str">
        <f t="shared" si="298"/>
        <v xml:space="preserve"> </v>
      </c>
      <c r="U53" s="159">
        <f t="shared" si="298"/>
        <v>0</v>
      </c>
      <c r="V53" s="159"/>
      <c r="W53" s="159"/>
      <c r="X53" s="153">
        <f t="shared" si="298"/>
        <v>0</v>
      </c>
      <c r="Y53" s="154"/>
      <c r="Z53" s="55" t="str">
        <f t="shared" si="298"/>
        <v xml:space="preserve"> </v>
      </c>
      <c r="AA53" s="152">
        <f t="shared" si="298"/>
        <v>0</v>
      </c>
      <c r="AB53" s="152"/>
      <c r="AC53" s="152"/>
      <c r="AD53" s="153">
        <f t="shared" si="298"/>
        <v>0</v>
      </c>
      <c r="AE53" s="154"/>
    </row>
    <row r="54" spans="2:31" ht="24" customHeight="1">
      <c r="B54" s="149">
        <f t="shared" si="298"/>
        <v>0</v>
      </c>
      <c r="C54" s="150"/>
      <c r="D54" s="150"/>
      <c r="E54" s="150"/>
      <c r="F54" s="150"/>
      <c r="G54" s="150"/>
      <c r="H54" s="150"/>
      <c r="I54" s="105">
        <f t="shared" si="298"/>
        <v>0</v>
      </c>
      <c r="J54" s="105">
        <f t="shared" si="298"/>
        <v>0</v>
      </c>
      <c r="K54" s="151">
        <f t="shared" si="298"/>
        <v>0</v>
      </c>
      <c r="L54" s="151"/>
      <c r="M54" s="151"/>
      <c r="N54" s="57" t="str">
        <f t="shared" si="298"/>
        <v xml:space="preserve"> </v>
      </c>
      <c r="O54" s="125">
        <f t="shared" si="298"/>
        <v>0</v>
      </c>
      <c r="P54" s="125"/>
      <c r="Q54" s="125"/>
      <c r="R54" s="126">
        <f t="shared" si="298"/>
        <v>0</v>
      </c>
      <c r="S54" s="139"/>
      <c r="T54" s="58" t="str">
        <f t="shared" si="298"/>
        <v xml:space="preserve"> </v>
      </c>
      <c r="U54" s="140">
        <f t="shared" si="298"/>
        <v>0</v>
      </c>
      <c r="V54" s="140"/>
      <c r="W54" s="140"/>
      <c r="X54" s="126">
        <f t="shared" si="298"/>
        <v>0</v>
      </c>
      <c r="Y54" s="127"/>
      <c r="Z54" s="59" t="str">
        <f t="shared" si="298"/>
        <v xml:space="preserve"> </v>
      </c>
      <c r="AA54" s="125">
        <f t="shared" si="298"/>
        <v>0</v>
      </c>
      <c r="AB54" s="125"/>
      <c r="AC54" s="125"/>
      <c r="AD54" s="126">
        <f t="shared" si="298"/>
        <v>0</v>
      </c>
      <c r="AE54" s="127"/>
    </row>
    <row r="55" spans="2:31" ht="16.149999999999999" customHeight="1">
      <c r="B55" s="141" t="str">
        <f t="shared" si="298"/>
        <v>計</v>
      </c>
      <c r="C55" s="142"/>
      <c r="D55" s="142"/>
      <c r="E55" s="142"/>
      <c r="F55" s="142"/>
      <c r="G55" s="142"/>
      <c r="H55" s="142"/>
      <c r="I55" s="142"/>
      <c r="J55" s="143"/>
      <c r="K55" s="144">
        <f t="shared" si="298"/>
        <v>0</v>
      </c>
      <c r="L55" s="144"/>
      <c r="M55" s="144"/>
      <c r="N55" s="60">
        <f t="shared" si="298"/>
        <v>0</v>
      </c>
      <c r="O55" s="144">
        <f t="shared" si="298"/>
        <v>0</v>
      </c>
      <c r="P55" s="144"/>
      <c r="Q55" s="144"/>
      <c r="R55" s="145">
        <f t="shared" si="298"/>
        <v>0</v>
      </c>
      <c r="S55" s="146"/>
      <c r="T55" s="61">
        <f t="shared" si="298"/>
        <v>0</v>
      </c>
      <c r="U55" s="147">
        <f t="shared" si="298"/>
        <v>0</v>
      </c>
      <c r="V55" s="147"/>
      <c r="W55" s="147"/>
      <c r="X55" s="145">
        <f t="shared" si="298"/>
        <v>0</v>
      </c>
      <c r="Y55" s="148"/>
      <c r="Z55" s="62">
        <f t="shared" si="298"/>
        <v>0</v>
      </c>
      <c r="AA55" s="144">
        <f t="shared" si="298"/>
        <v>0</v>
      </c>
      <c r="AB55" s="144"/>
      <c r="AC55" s="144"/>
      <c r="AD55" s="145">
        <f t="shared" si="298"/>
        <v>0</v>
      </c>
      <c r="AE55" s="148"/>
    </row>
    <row r="56" spans="2:31" ht="16.149999999999999" customHeight="1">
      <c r="B56" s="137" t="str">
        <f t="shared" si="298"/>
        <v>消費税（</v>
      </c>
      <c r="C56" s="138"/>
      <c r="D56" s="138"/>
      <c r="E56" s="138"/>
      <c r="F56" s="138"/>
      <c r="G56" s="138"/>
      <c r="H56" s="138"/>
      <c r="I56" s="87">
        <f t="shared" si="298"/>
        <v>0.1</v>
      </c>
      <c r="J56" s="64" t="str">
        <f t="shared" si="298"/>
        <v>)</v>
      </c>
      <c r="K56" s="125">
        <f t="shared" si="298"/>
        <v>0</v>
      </c>
      <c r="L56" s="125"/>
      <c r="M56" s="125"/>
      <c r="N56" s="65">
        <f t="shared" si="298"/>
        <v>0</v>
      </c>
      <c r="O56" s="125">
        <f t="shared" si="298"/>
        <v>0</v>
      </c>
      <c r="P56" s="125"/>
      <c r="Q56" s="125"/>
      <c r="R56" s="126">
        <f t="shared" si="298"/>
        <v>0</v>
      </c>
      <c r="S56" s="139"/>
      <c r="T56" s="66">
        <f t="shared" si="298"/>
        <v>0</v>
      </c>
      <c r="U56" s="140">
        <f>U26</f>
        <v>0</v>
      </c>
      <c r="V56" s="140"/>
      <c r="W56" s="140"/>
      <c r="X56" s="126">
        <f t="shared" si="298"/>
        <v>0</v>
      </c>
      <c r="Y56" s="127"/>
      <c r="Z56" s="67">
        <f t="shared" si="298"/>
        <v>0</v>
      </c>
      <c r="AA56" s="125">
        <f t="shared" si="298"/>
        <v>0</v>
      </c>
      <c r="AB56" s="125"/>
      <c r="AC56" s="125"/>
      <c r="AD56" s="126">
        <f t="shared" si="298"/>
        <v>0</v>
      </c>
      <c r="AE56" s="127"/>
    </row>
    <row r="57" spans="2:31" ht="16.149999999999999" customHeight="1" thickBot="1">
      <c r="B57" s="128" t="str">
        <f t="shared" si="298"/>
        <v>税　 込</v>
      </c>
      <c r="C57" s="129"/>
      <c r="D57" s="129"/>
      <c r="E57" s="129"/>
      <c r="F57" s="129"/>
      <c r="G57" s="129"/>
      <c r="H57" s="129"/>
      <c r="I57" s="129"/>
      <c r="J57" s="130"/>
      <c r="K57" s="131">
        <f t="shared" si="298"/>
        <v>0</v>
      </c>
      <c r="L57" s="131"/>
      <c r="M57" s="131"/>
      <c r="N57" s="68" t="str">
        <f t="shared" si="298"/>
        <v xml:space="preserve"> </v>
      </c>
      <c r="O57" s="131">
        <f t="shared" si="298"/>
        <v>0</v>
      </c>
      <c r="P57" s="131"/>
      <c r="Q57" s="131"/>
      <c r="R57" s="131">
        <f t="shared" si="298"/>
        <v>0</v>
      </c>
      <c r="S57" s="132"/>
      <c r="T57" s="69" t="str">
        <f t="shared" si="298"/>
        <v xml:space="preserve"> </v>
      </c>
      <c r="U57" s="133">
        <f t="shared" si="298"/>
        <v>0</v>
      </c>
      <c r="V57" s="133"/>
      <c r="W57" s="133"/>
      <c r="X57" s="134">
        <f t="shared" si="298"/>
        <v>0</v>
      </c>
      <c r="Y57" s="135"/>
      <c r="Z57" s="70" t="str">
        <f t="shared" si="298"/>
        <v xml:space="preserve"> </v>
      </c>
      <c r="AA57" s="131">
        <f t="shared" si="298"/>
        <v>0</v>
      </c>
      <c r="AB57" s="131"/>
      <c r="AC57" s="131"/>
      <c r="AD57" s="131">
        <f t="shared" si="298"/>
        <v>0</v>
      </c>
      <c r="AE57" s="136"/>
    </row>
    <row r="58" spans="2:31" ht="16.149999999999999" customHeight="1">
      <c r="B58" s="120" t="str">
        <f t="shared" si="298"/>
        <v>今回支払額算出</v>
      </c>
      <c r="C58" s="121"/>
      <c r="D58" s="121"/>
      <c r="E58" s="121"/>
      <c r="F58" s="41"/>
      <c r="G58" s="41"/>
      <c r="H58" s="41"/>
      <c r="I58" s="41"/>
      <c r="J58" s="41"/>
      <c r="K58" s="41"/>
      <c r="L58" s="41"/>
      <c r="M58" s="41"/>
      <c r="N58" s="41"/>
      <c r="O58" s="41"/>
      <c r="P58" s="41"/>
      <c r="Q58" s="41"/>
      <c r="R58" s="41"/>
      <c r="S58" s="41"/>
      <c r="T58" s="41"/>
      <c r="U58" s="41"/>
      <c r="V58" s="41"/>
      <c r="W58" s="41"/>
      <c r="X58" s="41"/>
      <c r="Y58" s="38"/>
      <c r="Z58" s="22"/>
      <c r="AE58" s="71"/>
    </row>
    <row r="59" spans="2:31" ht="16.149999999999999" customHeight="1">
      <c r="B59" s="74"/>
      <c r="D59" s="113" t="str">
        <f t="shared" si="298"/>
        <v>今回支払額</v>
      </c>
      <c r="E59" s="113"/>
      <c r="F59" s="113"/>
      <c r="G59" s="41" t="str">
        <f t="shared" si="298"/>
        <v xml:space="preserve"> </v>
      </c>
      <c r="H59" s="122" t="str">
        <f t="shared" si="298"/>
        <v xml:space="preserve"> </v>
      </c>
      <c r="I59" s="122"/>
      <c r="J59" s="122"/>
      <c r="K59" s="36" t="str">
        <f t="shared" si="298"/>
        <v xml:space="preserve"> </v>
      </c>
      <c r="L59" s="113" t="str">
        <f t="shared" si="298"/>
        <v xml:space="preserve"> </v>
      </c>
      <c r="M59" s="113"/>
      <c r="N59" s="113"/>
      <c r="O59" s="75"/>
      <c r="P59" s="76"/>
      <c r="Q59" s="41"/>
      <c r="R59" s="41"/>
      <c r="S59" s="41"/>
      <c r="T59" s="38"/>
      <c r="U59" s="38"/>
      <c r="V59" s="77"/>
      <c r="W59" s="77"/>
      <c r="X59" s="77"/>
      <c r="Y59" s="77"/>
      <c r="Z59" s="22"/>
      <c r="AE59" s="71"/>
    </row>
    <row r="60" spans="2:31" ht="16.149999999999999" customHeight="1">
      <c r="B60" s="79"/>
      <c r="D60" s="123">
        <f t="shared" si="298"/>
        <v>0</v>
      </c>
      <c r="E60" s="123"/>
      <c r="F60" s="123"/>
      <c r="G60" s="80" t="str">
        <f t="shared" si="298"/>
        <v xml:space="preserve"> </v>
      </c>
      <c r="H60" s="124" t="str">
        <f t="shared" si="298"/>
        <v xml:space="preserve"> </v>
      </c>
      <c r="I60" s="124"/>
      <c r="J60" s="124"/>
      <c r="K60" s="81" t="str">
        <f t="shared" si="298"/>
        <v xml:space="preserve"> </v>
      </c>
      <c r="L60" s="124" t="str">
        <f t="shared" si="298"/>
        <v xml:space="preserve"> </v>
      </c>
      <c r="M60" s="124"/>
      <c r="N60" s="124"/>
      <c r="O60" s="82"/>
      <c r="P60" s="41"/>
      <c r="Q60" s="42"/>
      <c r="R60" s="41"/>
      <c r="S60" s="41"/>
      <c r="T60" s="38"/>
      <c r="U60" s="38"/>
      <c r="V60" s="22"/>
      <c r="W60" s="22"/>
      <c r="X60" s="22"/>
      <c r="Y60" s="22"/>
      <c r="Z60" s="22"/>
      <c r="AE60" s="71"/>
    </row>
    <row r="61" spans="2:31" ht="16.149999999999999" customHeight="1">
      <c r="B61" s="111" t="str">
        <f t="shared" si="298"/>
        <v>※第１回　出来高請求時には法定外保険負担金(請負金額×0.002)が相殺されます。</v>
      </c>
      <c r="C61" s="112"/>
      <c r="D61" s="112"/>
      <c r="E61" s="112"/>
      <c r="F61" s="112"/>
      <c r="G61" s="112"/>
      <c r="H61" s="112"/>
      <c r="I61" s="112"/>
      <c r="J61" s="112"/>
      <c r="K61" s="112"/>
      <c r="L61" s="113"/>
      <c r="M61" s="113"/>
      <c r="N61" s="41"/>
      <c r="O61" s="22"/>
      <c r="P61" s="41"/>
      <c r="Q61" s="42"/>
      <c r="R61" s="22"/>
      <c r="S61" s="22"/>
      <c r="T61" s="29"/>
      <c r="U61" s="84"/>
      <c r="V61" s="85"/>
      <c r="W61" s="85"/>
      <c r="X61" s="85"/>
      <c r="Y61" s="85"/>
      <c r="Z61" s="22"/>
      <c r="AE61" s="71"/>
    </row>
    <row r="62" spans="2:31" ht="16.149999999999999" customHeight="1">
      <c r="B62" s="114">
        <f>B32</f>
        <v>0</v>
      </c>
      <c r="C62" s="115"/>
      <c r="D62" s="115"/>
      <c r="E62" s="115"/>
      <c r="F62" s="115"/>
      <c r="G62" s="115"/>
      <c r="H62" s="115"/>
      <c r="I62" s="115"/>
      <c r="J62" s="115"/>
      <c r="K62" s="115"/>
      <c r="L62" s="80"/>
      <c r="M62" s="82"/>
      <c r="N62" s="80"/>
      <c r="O62" s="82"/>
      <c r="P62" s="41"/>
      <c r="Q62" s="41"/>
      <c r="R62" s="22"/>
      <c r="S62" s="22"/>
      <c r="T62" s="29"/>
      <c r="U62" s="84"/>
      <c r="V62" s="85"/>
      <c r="W62" s="85"/>
      <c r="X62" s="85"/>
      <c r="Y62" s="85"/>
      <c r="Z62" s="22"/>
      <c r="AE62" s="71"/>
    </row>
    <row r="63" spans="2:31" ht="17.45" customHeight="1" thickBot="1">
      <c r="B63" s="116">
        <v>2</v>
      </c>
      <c r="C63" s="117"/>
      <c r="D63" s="117"/>
      <c r="E63" s="117"/>
      <c r="F63" s="117"/>
      <c r="G63" s="117"/>
      <c r="H63" s="117"/>
      <c r="I63" s="117"/>
      <c r="J63" s="117"/>
      <c r="K63" s="117"/>
      <c r="L63" s="117"/>
      <c r="M63" s="117"/>
      <c r="N63" s="117"/>
      <c r="O63" s="117"/>
      <c r="P63" s="117"/>
      <c r="Q63" s="117"/>
      <c r="R63" s="117"/>
      <c r="S63" s="117"/>
      <c r="T63" s="117"/>
      <c r="U63" s="117"/>
      <c r="V63" s="117"/>
      <c r="W63" s="117"/>
      <c r="X63" s="117"/>
      <c r="Y63" s="117"/>
      <c r="Z63" s="117"/>
      <c r="AA63" s="117"/>
      <c r="AB63" s="117"/>
      <c r="AC63" s="117"/>
      <c r="AD63" s="117"/>
      <c r="AE63" s="118"/>
    </row>
    <row r="64" spans="2:31" ht="16.149999999999999" customHeight="1">
      <c r="B64" s="22"/>
      <c r="C64" s="22"/>
      <c r="D64" s="22"/>
      <c r="E64" s="22"/>
      <c r="F64" s="22"/>
      <c r="G64" s="22"/>
      <c r="H64" s="22"/>
      <c r="I64" s="22"/>
      <c r="J64" s="22"/>
      <c r="K64" s="22"/>
      <c r="L64" s="22"/>
      <c r="M64" s="22"/>
      <c r="N64" s="22"/>
      <c r="O64" s="22"/>
      <c r="P64" s="22"/>
      <c r="Q64" s="22"/>
      <c r="R64" s="22"/>
      <c r="S64" s="22"/>
      <c r="T64" s="22"/>
      <c r="U64" s="22"/>
      <c r="V64" s="22"/>
      <c r="W64" s="22"/>
      <c r="X64" s="119"/>
      <c r="Y64" s="119"/>
      <c r="Z64" s="22"/>
    </row>
    <row r="65" spans="1:33" s="22" customFormat="1" ht="16.149999999999999" customHeight="1">
      <c r="A65" s="28"/>
      <c r="B65" s="219">
        <f t="shared" ref="B65:AD80" si="299">B5</f>
        <v>45858</v>
      </c>
      <c r="C65" s="219"/>
      <c r="D65" s="219"/>
      <c r="E65" s="219"/>
      <c r="F65" s="219"/>
      <c r="G65" s="219"/>
      <c r="H65" s="219"/>
      <c r="AF65" s="119"/>
      <c r="AG65" s="119"/>
    </row>
    <row r="66" spans="1:33" ht="16.149999999999999" customHeight="1">
      <c r="B66" s="213">
        <f t="shared" si="299"/>
        <v>45858</v>
      </c>
      <c r="C66" s="213"/>
      <c r="D66" s="213"/>
      <c r="E66" s="213"/>
      <c r="F66" s="213"/>
      <c r="G66" s="213"/>
      <c r="H66" s="213"/>
      <c r="I66" s="30"/>
      <c r="J66" s="30"/>
      <c r="K66" s="30"/>
      <c r="L66" s="30"/>
      <c r="M66" s="30"/>
      <c r="N66" s="30"/>
      <c r="O66" s="30"/>
      <c r="P66" s="30"/>
      <c r="Q66" s="30"/>
      <c r="R66" s="30"/>
      <c r="S66" s="30"/>
      <c r="T66" s="30"/>
      <c r="U66" s="30"/>
      <c r="V66" s="30"/>
      <c r="W66" s="30"/>
      <c r="X66" s="30"/>
      <c r="Y66" s="30"/>
      <c r="Z66" s="22"/>
    </row>
    <row r="67" spans="1:33" ht="22.9" customHeight="1">
      <c r="B67" s="22"/>
      <c r="C67" s="22"/>
      <c r="D67" s="22"/>
      <c r="E67" s="22"/>
      <c r="F67" s="22"/>
      <c r="G67" s="22"/>
      <c r="H67" s="31"/>
      <c r="I67" s="31"/>
      <c r="L67" s="214" t="str">
        <f t="shared" si="299"/>
        <v xml:space="preserve">工事請負請求書 </v>
      </c>
      <c r="M67" s="214"/>
      <c r="N67" s="214"/>
      <c r="O67" s="214"/>
      <c r="P67" s="214"/>
      <c r="Q67" s="214"/>
      <c r="R67" s="214"/>
      <c r="S67" s="215" t="str">
        <f t="shared" si="299"/>
        <v>(第全回)</v>
      </c>
      <c r="T67" s="215"/>
      <c r="U67" s="215"/>
      <c r="V67" s="215"/>
      <c r="Z67" s="22"/>
      <c r="AC67" s="216" t="str">
        <f t="shared" si="299"/>
        <v>建築部</v>
      </c>
      <c r="AD67" s="216"/>
      <c r="AE67" s="216"/>
    </row>
    <row r="68" spans="1:33" ht="16.149999999999999" customHeight="1">
      <c r="B68" s="22"/>
      <c r="C68" s="22"/>
      <c r="D68" s="22"/>
      <c r="E68" s="22"/>
      <c r="F68" s="22"/>
      <c r="G68" s="22"/>
      <c r="H68" s="31"/>
      <c r="I68" s="22"/>
      <c r="J68" s="32"/>
      <c r="M68" s="33" t="str">
        <f t="shared" si="299"/>
        <v>（</v>
      </c>
      <c r="N68" s="217">
        <f t="shared" si="299"/>
        <v>45829</v>
      </c>
      <c r="O68" s="217"/>
      <c r="P68" s="217"/>
      <c r="Q68" s="34" t="str">
        <f t="shared" si="299"/>
        <v>～</v>
      </c>
      <c r="R68" s="217">
        <f t="shared" si="299"/>
        <v>45858</v>
      </c>
      <c r="S68" s="217"/>
      <c r="T68" s="217"/>
      <c r="U68" s="35" t="str">
        <f t="shared" si="299"/>
        <v>）</v>
      </c>
      <c r="Z68" s="22"/>
      <c r="AA68" s="113" t="str">
        <f t="shared" si="299"/>
        <v>担当者：</v>
      </c>
      <c r="AB68" s="113"/>
      <c r="AC68" s="218" t="str">
        <f t="shared" si="299"/>
        <v/>
      </c>
      <c r="AD68" s="218"/>
      <c r="AE68" s="218"/>
    </row>
    <row r="69" spans="1:33" ht="22.9" customHeight="1">
      <c r="B69" s="203" t="str">
        <f t="shared" si="299"/>
        <v xml:space="preserve">株式会社 島  田  組 </v>
      </c>
      <c r="C69" s="203"/>
      <c r="D69" s="203"/>
      <c r="E69" s="203"/>
      <c r="F69" s="203"/>
      <c r="G69" s="203"/>
      <c r="H69" s="37" t="str">
        <f t="shared" si="299"/>
        <v>殿</v>
      </c>
      <c r="I69" s="22"/>
      <c r="J69" s="22"/>
      <c r="U69" s="204"/>
      <c r="V69" s="204"/>
      <c r="W69" s="205">
        <f t="shared" si="299"/>
        <v>0</v>
      </c>
      <c r="X69" s="205"/>
      <c r="Y69" s="205"/>
      <c r="Z69" s="205"/>
      <c r="AA69" s="205"/>
      <c r="AB69" s="205"/>
      <c r="AC69" s="205"/>
      <c r="AD69" s="205"/>
      <c r="AE69" s="205"/>
    </row>
    <row r="70" spans="1:33" ht="16.149999999999999" customHeight="1">
      <c r="B70" s="203" t="s">
        <v>18</v>
      </c>
      <c r="C70" s="203"/>
      <c r="D70" s="203"/>
      <c r="E70" s="206">
        <f t="shared" si="299"/>
        <v>0</v>
      </c>
      <c r="F70" s="206"/>
      <c r="G70" s="206"/>
      <c r="H70" s="206"/>
      <c r="I70" s="206"/>
      <c r="J70" s="203" t="s">
        <v>19</v>
      </c>
      <c r="K70" s="22"/>
      <c r="L70" s="22"/>
      <c r="M70" s="22"/>
      <c r="N70" s="22"/>
      <c r="O70" s="22"/>
      <c r="P70" s="22"/>
      <c r="Q70" s="22"/>
      <c r="U70" s="186" t="str">
        <f t="shared" si="299"/>
        <v>住所</v>
      </c>
      <c r="V70" s="186"/>
      <c r="W70" s="208">
        <f t="shared" si="299"/>
        <v>0</v>
      </c>
      <c r="X70" s="208"/>
      <c r="Y70" s="208"/>
      <c r="Z70" s="208"/>
      <c r="AA70" s="208"/>
      <c r="AB70" s="208"/>
      <c r="AC70" s="208"/>
      <c r="AD70" s="208"/>
      <c r="AE70" s="208"/>
    </row>
    <row r="71" spans="1:33" ht="16.149999999999999" customHeight="1">
      <c r="B71" s="210"/>
      <c r="C71" s="210"/>
      <c r="D71" s="210"/>
      <c r="E71" s="207"/>
      <c r="F71" s="207"/>
      <c r="G71" s="207"/>
      <c r="H71" s="207"/>
      <c r="I71" s="207"/>
      <c r="J71" s="210"/>
      <c r="L71" s="209" t="str">
        <f t="shared" si="299"/>
        <v>(最終保留金</v>
      </c>
      <c r="M71" s="209"/>
      <c r="N71" s="209"/>
      <c r="O71" s="201">
        <f t="shared" si="299"/>
        <v>0</v>
      </c>
      <c r="P71" s="201"/>
      <c r="Q71" s="201"/>
      <c r="R71" s="24" t="str">
        <f t="shared" si="299"/>
        <v>)</v>
      </c>
      <c r="U71" s="186" t="str">
        <f t="shared" si="299"/>
        <v>会社名</v>
      </c>
      <c r="V71" s="186"/>
      <c r="W71" s="199">
        <f t="shared" si="299"/>
        <v>0</v>
      </c>
      <c r="X71" s="199"/>
      <c r="Y71" s="199"/>
      <c r="Z71" s="199"/>
      <c r="AA71" s="199"/>
      <c r="AB71" s="199"/>
      <c r="AC71" s="199"/>
      <c r="AD71" s="199"/>
      <c r="AE71" s="199"/>
    </row>
    <row r="72" spans="1:33" ht="16.149999999999999" customHeight="1">
      <c r="B72" s="211">
        <f t="shared" ref="B72:D72" si="300">B12</f>
        <v>0</v>
      </c>
      <c r="C72" s="211"/>
      <c r="D72" s="212">
        <f t="shared" si="300"/>
        <v>0</v>
      </c>
      <c r="E72" s="212"/>
      <c r="F72" s="212"/>
      <c r="G72" s="212"/>
      <c r="H72" s="212"/>
      <c r="I72" s="212"/>
      <c r="J72" s="212"/>
      <c r="K72" s="212"/>
      <c r="L72" s="200">
        <f t="shared" si="299"/>
        <v>0</v>
      </c>
      <c r="M72" s="200"/>
      <c r="N72" s="200"/>
      <c r="O72" s="201">
        <f t="shared" si="299"/>
        <v>0</v>
      </c>
      <c r="P72" s="201"/>
      <c r="Q72" s="201"/>
      <c r="R72" s="39">
        <f t="shared" si="299"/>
        <v>0</v>
      </c>
      <c r="U72" s="186" t="str">
        <f t="shared" si="299"/>
        <v>氏名</v>
      </c>
      <c r="V72" s="186"/>
      <c r="W72" s="202">
        <f t="shared" si="299"/>
        <v>0</v>
      </c>
      <c r="X72" s="202"/>
      <c r="Y72" s="202"/>
      <c r="Z72" s="202"/>
      <c r="AA72" s="202"/>
      <c r="AB72" s="202"/>
      <c r="AC72" s="202"/>
      <c r="AD72" s="202"/>
      <c r="AE72" s="202"/>
    </row>
    <row r="73" spans="1:33" ht="16.149999999999999" customHeight="1">
      <c r="B73" s="183" t="str">
        <f t="shared" si="299"/>
        <v>工事番号</v>
      </c>
      <c r="C73" s="183"/>
      <c r="D73" s="183"/>
      <c r="E73" s="188">
        <f t="shared" si="299"/>
        <v>0</v>
      </c>
      <c r="F73" s="188"/>
      <c r="G73" s="188"/>
      <c r="H73" s="188"/>
      <c r="I73" s="40"/>
      <c r="J73" s="40"/>
      <c r="K73" s="41"/>
      <c r="L73" s="41"/>
      <c r="M73" s="41"/>
      <c r="N73" s="41"/>
      <c r="O73" s="41"/>
      <c r="P73" s="22"/>
      <c r="Q73" s="22"/>
      <c r="U73" s="186" t="str">
        <f t="shared" si="299"/>
        <v>電話番号</v>
      </c>
      <c r="V73" s="186"/>
      <c r="W73" s="189">
        <f t="shared" si="299"/>
        <v>0</v>
      </c>
      <c r="X73" s="189"/>
      <c r="Y73" s="189"/>
      <c r="Z73" s="186" t="str">
        <f t="shared" si="299"/>
        <v>FAX</v>
      </c>
      <c r="AA73" s="186"/>
      <c r="AB73" s="190">
        <f t="shared" si="299"/>
        <v>0</v>
      </c>
      <c r="AC73" s="190"/>
      <c r="AD73" s="190"/>
      <c r="AE73" s="41"/>
    </row>
    <row r="74" spans="1:33" ht="16.149999999999999" customHeight="1">
      <c r="B74" s="182" t="str">
        <f t="shared" si="299"/>
        <v>工事名</v>
      </c>
      <c r="C74" s="182"/>
      <c r="D74" s="182"/>
      <c r="E74" s="184">
        <f t="shared" si="299"/>
        <v>0</v>
      </c>
      <c r="F74" s="184"/>
      <c r="G74" s="184"/>
      <c r="H74" s="184"/>
      <c r="I74" s="184"/>
      <c r="J74" s="184"/>
      <c r="K74" s="184"/>
      <c r="L74" s="184"/>
      <c r="M74" s="184"/>
      <c r="N74" s="184"/>
      <c r="O74" s="184"/>
      <c r="P74" s="22"/>
      <c r="Q74" s="22"/>
      <c r="U74" s="186" t="str">
        <f t="shared" si="299"/>
        <v>登録番号</v>
      </c>
      <c r="V74" s="186"/>
      <c r="W74" s="187">
        <f t="shared" si="299"/>
        <v>0</v>
      </c>
      <c r="X74" s="187"/>
      <c r="Y74" s="187"/>
      <c r="Z74" s="187"/>
      <c r="AA74" s="187"/>
      <c r="AB74" s="187"/>
      <c r="AC74" s="187"/>
      <c r="AD74" s="187"/>
      <c r="AE74" s="187"/>
    </row>
    <row r="75" spans="1:33" ht="16.149999999999999" customHeight="1">
      <c r="B75" s="183"/>
      <c r="C75" s="183"/>
      <c r="D75" s="183"/>
      <c r="E75" s="185"/>
      <c r="F75" s="185"/>
      <c r="G75" s="185"/>
      <c r="H75" s="185"/>
      <c r="I75" s="185"/>
      <c r="J75" s="185"/>
      <c r="K75" s="185"/>
      <c r="L75" s="185"/>
      <c r="M75" s="185"/>
      <c r="N75" s="185"/>
      <c r="O75" s="185"/>
      <c r="P75" s="22"/>
      <c r="Q75" s="22"/>
      <c r="U75" s="186" t="str">
        <f>U15</f>
        <v>取引先金融機関</v>
      </c>
      <c r="V75" s="186"/>
      <c r="W75" s="170" t="str">
        <f t="shared" si="299"/>
        <v>銀行 　　支店</v>
      </c>
      <c r="X75" s="170"/>
      <c r="Y75" s="170"/>
      <c r="Z75" s="170"/>
      <c r="AA75" s="170"/>
      <c r="AB75" s="170"/>
      <c r="AC75" s="170"/>
      <c r="AD75" s="170"/>
      <c r="AE75" s="170"/>
    </row>
    <row r="76" spans="1:33" ht="16.149999999999999" customHeight="1">
      <c r="B76" s="41"/>
      <c r="C76" s="41"/>
      <c r="D76" s="41"/>
      <c r="E76" s="36"/>
      <c r="F76" s="42"/>
      <c r="G76" s="36"/>
      <c r="H76" s="42"/>
      <c r="I76" s="41"/>
      <c r="J76" s="41"/>
      <c r="K76" s="41"/>
      <c r="L76" s="41"/>
      <c r="M76" s="41"/>
      <c r="N76" s="41"/>
      <c r="O76" s="41"/>
      <c r="P76" s="41"/>
      <c r="Q76" s="41"/>
      <c r="W76" s="170" t="str">
        <f t="shared" si="299"/>
        <v xml:space="preserve">普通・当座 　　No. </v>
      </c>
      <c r="X76" s="170"/>
      <c r="Y76" s="170"/>
      <c r="Z76" s="170"/>
      <c r="AA76" s="170"/>
      <c r="AB76" s="170"/>
      <c r="AC76" s="170"/>
      <c r="AD76" s="170"/>
      <c r="AE76" s="170"/>
    </row>
    <row r="77" spans="1:33" ht="16.149999999999999" customHeight="1" thickBot="1">
      <c r="B77" s="294" t="s">
        <v>127</v>
      </c>
      <c r="C77" s="294"/>
      <c r="D77" s="294"/>
      <c r="E77" s="294"/>
      <c r="F77" s="294"/>
      <c r="G77" s="294"/>
      <c r="H77" s="294"/>
      <c r="I77" s="294"/>
      <c r="J77" s="294"/>
      <c r="K77" s="294"/>
      <c r="L77" s="294"/>
      <c r="M77" s="294"/>
      <c r="N77" s="294"/>
      <c r="O77" s="294"/>
      <c r="P77" s="294"/>
      <c r="Q77" s="294"/>
      <c r="R77" s="294"/>
      <c r="S77" s="294"/>
      <c r="T77" s="294"/>
      <c r="U77" s="294"/>
      <c r="V77" s="294"/>
      <c r="W77" s="295">
        <f>$W$17</f>
        <v>0</v>
      </c>
      <c r="X77" s="295"/>
      <c r="Y77" s="295"/>
      <c r="Z77" s="295"/>
      <c r="AA77" s="295"/>
      <c r="AB77" s="295"/>
      <c r="AC77" s="295"/>
      <c r="AD77" s="295"/>
      <c r="AE77" s="295"/>
    </row>
    <row r="78" spans="1:33" ht="16.149999999999999" customHeight="1">
      <c r="B78" s="171" t="str">
        <f t="shared" si="299"/>
        <v>工   事   種   別</v>
      </c>
      <c r="C78" s="172"/>
      <c r="D78" s="172"/>
      <c r="E78" s="172"/>
      <c r="F78" s="172"/>
      <c r="G78" s="172"/>
      <c r="H78" s="172"/>
      <c r="I78" s="191" t="s">
        <v>5</v>
      </c>
      <c r="J78" s="191" t="s">
        <v>6</v>
      </c>
      <c r="K78" s="193" t="s">
        <v>7</v>
      </c>
      <c r="L78" s="194"/>
      <c r="M78" s="195"/>
      <c r="N78" s="175" t="str">
        <f t="shared" si="299"/>
        <v>前 回 乞 出 来 高</v>
      </c>
      <c r="O78" s="176"/>
      <c r="P78" s="176"/>
      <c r="Q78" s="176"/>
      <c r="R78" s="176"/>
      <c r="S78" s="177"/>
      <c r="T78" s="178" t="str">
        <f t="shared" si="299"/>
        <v>今 回 出 来 高</v>
      </c>
      <c r="U78" s="179"/>
      <c r="V78" s="179"/>
      <c r="W78" s="179"/>
      <c r="X78" s="179"/>
      <c r="Y78" s="180"/>
      <c r="Z78" s="178" t="str">
        <f t="shared" si="299"/>
        <v>累 計 出 来 高  (計 1 回)</v>
      </c>
      <c r="AA78" s="179"/>
      <c r="AB78" s="179"/>
      <c r="AC78" s="179"/>
      <c r="AD78" s="179"/>
      <c r="AE78" s="180"/>
    </row>
    <row r="79" spans="1:33" ht="16.149999999999999" customHeight="1">
      <c r="B79" s="173"/>
      <c r="C79" s="174"/>
      <c r="D79" s="174"/>
      <c r="E79" s="174"/>
      <c r="F79" s="174"/>
      <c r="G79" s="174"/>
      <c r="H79" s="174"/>
      <c r="I79" s="192"/>
      <c r="J79" s="192"/>
      <c r="K79" s="196"/>
      <c r="L79" s="197"/>
      <c r="M79" s="198"/>
      <c r="N79" s="43" t="str">
        <f t="shared" si="299"/>
        <v>率</v>
      </c>
      <c r="O79" s="163" t="str">
        <f t="shared" si="299"/>
        <v>金　額</v>
      </c>
      <c r="P79" s="163"/>
      <c r="Q79" s="163"/>
      <c r="R79" s="163" t="str">
        <f t="shared" si="299"/>
        <v>保留金</v>
      </c>
      <c r="S79" s="181"/>
      <c r="T79" s="44" t="str">
        <f t="shared" si="299"/>
        <v>率</v>
      </c>
      <c r="U79" s="163" t="str">
        <f t="shared" si="299"/>
        <v>金　額</v>
      </c>
      <c r="V79" s="163"/>
      <c r="W79" s="163"/>
      <c r="X79" s="163" t="str">
        <f t="shared" si="299"/>
        <v>保留金</v>
      </c>
      <c r="Y79" s="164"/>
      <c r="Z79" s="45" t="str">
        <f t="shared" si="299"/>
        <v>率</v>
      </c>
      <c r="AA79" s="163" t="str">
        <f t="shared" si="299"/>
        <v>金　額</v>
      </c>
      <c r="AB79" s="163"/>
      <c r="AC79" s="163"/>
      <c r="AD79" s="163" t="str">
        <f t="shared" si="299"/>
        <v>保留金</v>
      </c>
      <c r="AE79" s="164"/>
    </row>
    <row r="80" spans="1:33" ht="24" customHeight="1">
      <c r="B80" s="165">
        <f t="shared" si="299"/>
        <v>0</v>
      </c>
      <c r="C80" s="166"/>
      <c r="D80" s="166"/>
      <c r="E80" s="166"/>
      <c r="F80" s="166"/>
      <c r="G80" s="166"/>
      <c r="H80" s="166"/>
      <c r="I80" s="103">
        <f t="shared" si="299"/>
        <v>0</v>
      </c>
      <c r="J80" s="103">
        <f t="shared" si="299"/>
        <v>0</v>
      </c>
      <c r="K80" s="167">
        <f t="shared" si="299"/>
        <v>0</v>
      </c>
      <c r="L80" s="167"/>
      <c r="M80" s="167"/>
      <c r="N80" s="47" t="str">
        <f t="shared" si="299"/>
        <v xml:space="preserve"> </v>
      </c>
      <c r="O80" s="160">
        <f t="shared" si="299"/>
        <v>0</v>
      </c>
      <c r="P80" s="160"/>
      <c r="Q80" s="160"/>
      <c r="R80" s="161">
        <f t="shared" si="299"/>
        <v>0</v>
      </c>
      <c r="S80" s="168"/>
      <c r="T80" s="48" t="str">
        <f t="shared" si="299"/>
        <v xml:space="preserve"> </v>
      </c>
      <c r="U80" s="169">
        <f t="shared" ref="U80:AD80" si="301">U20</f>
        <v>0</v>
      </c>
      <c r="V80" s="169"/>
      <c r="W80" s="169"/>
      <c r="X80" s="161">
        <f t="shared" si="301"/>
        <v>0</v>
      </c>
      <c r="Y80" s="162"/>
      <c r="Z80" s="49" t="str">
        <f t="shared" si="301"/>
        <v xml:space="preserve"> </v>
      </c>
      <c r="AA80" s="160">
        <f t="shared" si="301"/>
        <v>0</v>
      </c>
      <c r="AB80" s="160"/>
      <c r="AC80" s="160"/>
      <c r="AD80" s="161">
        <f t="shared" si="301"/>
        <v>0</v>
      </c>
      <c r="AE80" s="162"/>
    </row>
    <row r="81" spans="1:33" ht="24" customHeight="1">
      <c r="B81" s="155">
        <f t="shared" ref="B81:AD92" si="302">B21</f>
        <v>0</v>
      </c>
      <c r="C81" s="156"/>
      <c r="D81" s="156"/>
      <c r="E81" s="156"/>
      <c r="F81" s="156"/>
      <c r="G81" s="156"/>
      <c r="H81" s="156"/>
      <c r="I81" s="104">
        <f t="shared" si="302"/>
        <v>0</v>
      </c>
      <c r="J81" s="104">
        <f t="shared" si="302"/>
        <v>0</v>
      </c>
      <c r="K81" s="157">
        <f t="shared" si="302"/>
        <v>0</v>
      </c>
      <c r="L81" s="157"/>
      <c r="M81" s="157"/>
      <c r="N81" s="53" t="str">
        <f t="shared" si="302"/>
        <v xml:space="preserve"> </v>
      </c>
      <c r="O81" s="152">
        <f t="shared" si="302"/>
        <v>0</v>
      </c>
      <c r="P81" s="152"/>
      <c r="Q81" s="152"/>
      <c r="R81" s="153">
        <f t="shared" si="302"/>
        <v>0</v>
      </c>
      <c r="S81" s="158"/>
      <c r="T81" s="54" t="str">
        <f t="shared" si="302"/>
        <v xml:space="preserve"> </v>
      </c>
      <c r="U81" s="159">
        <f t="shared" si="302"/>
        <v>0</v>
      </c>
      <c r="V81" s="159"/>
      <c r="W81" s="159"/>
      <c r="X81" s="153">
        <f t="shared" si="302"/>
        <v>0</v>
      </c>
      <c r="Y81" s="154"/>
      <c r="Z81" s="55" t="str">
        <f t="shared" si="302"/>
        <v xml:space="preserve"> </v>
      </c>
      <c r="AA81" s="152">
        <f t="shared" si="302"/>
        <v>0</v>
      </c>
      <c r="AB81" s="152"/>
      <c r="AC81" s="152"/>
      <c r="AD81" s="153">
        <f t="shared" si="302"/>
        <v>0</v>
      </c>
      <c r="AE81" s="154"/>
    </row>
    <row r="82" spans="1:33" ht="24" customHeight="1">
      <c r="B82" s="155">
        <f t="shared" si="302"/>
        <v>0</v>
      </c>
      <c r="C82" s="156"/>
      <c r="D82" s="156"/>
      <c r="E82" s="156"/>
      <c r="F82" s="156"/>
      <c r="G82" s="156"/>
      <c r="H82" s="156"/>
      <c r="I82" s="104">
        <f t="shared" si="302"/>
        <v>0</v>
      </c>
      <c r="J82" s="104">
        <f t="shared" si="302"/>
        <v>0</v>
      </c>
      <c r="K82" s="157">
        <f t="shared" si="302"/>
        <v>0</v>
      </c>
      <c r="L82" s="157"/>
      <c r="M82" s="157"/>
      <c r="N82" s="53" t="str">
        <f t="shared" si="302"/>
        <v xml:space="preserve"> </v>
      </c>
      <c r="O82" s="152">
        <f t="shared" si="302"/>
        <v>0</v>
      </c>
      <c r="P82" s="152"/>
      <c r="Q82" s="152"/>
      <c r="R82" s="153">
        <f t="shared" si="302"/>
        <v>0</v>
      </c>
      <c r="S82" s="158"/>
      <c r="T82" s="54" t="str">
        <f t="shared" si="302"/>
        <v xml:space="preserve"> </v>
      </c>
      <c r="U82" s="159">
        <f t="shared" si="302"/>
        <v>0</v>
      </c>
      <c r="V82" s="159"/>
      <c r="W82" s="159"/>
      <c r="X82" s="153">
        <f t="shared" si="302"/>
        <v>0</v>
      </c>
      <c r="Y82" s="154"/>
      <c r="Z82" s="55" t="str">
        <f t="shared" si="302"/>
        <v xml:space="preserve"> </v>
      </c>
      <c r="AA82" s="152">
        <f t="shared" si="302"/>
        <v>0</v>
      </c>
      <c r="AB82" s="152"/>
      <c r="AC82" s="152"/>
      <c r="AD82" s="153">
        <f t="shared" si="302"/>
        <v>0</v>
      </c>
      <c r="AE82" s="154"/>
    </row>
    <row r="83" spans="1:33" ht="24" customHeight="1">
      <c r="B83" s="155">
        <f t="shared" si="302"/>
        <v>0</v>
      </c>
      <c r="C83" s="156"/>
      <c r="D83" s="156"/>
      <c r="E83" s="156"/>
      <c r="F83" s="156"/>
      <c r="G83" s="156"/>
      <c r="H83" s="156"/>
      <c r="I83" s="104">
        <f t="shared" si="302"/>
        <v>0</v>
      </c>
      <c r="J83" s="104">
        <f t="shared" si="302"/>
        <v>0</v>
      </c>
      <c r="K83" s="157">
        <f t="shared" si="302"/>
        <v>0</v>
      </c>
      <c r="L83" s="157"/>
      <c r="M83" s="157"/>
      <c r="N83" s="53" t="str">
        <f t="shared" si="302"/>
        <v xml:space="preserve"> </v>
      </c>
      <c r="O83" s="152">
        <f t="shared" si="302"/>
        <v>0</v>
      </c>
      <c r="P83" s="152"/>
      <c r="Q83" s="152"/>
      <c r="R83" s="153">
        <f t="shared" si="302"/>
        <v>0</v>
      </c>
      <c r="S83" s="158"/>
      <c r="T83" s="54" t="str">
        <f t="shared" si="302"/>
        <v xml:space="preserve"> </v>
      </c>
      <c r="U83" s="159">
        <f t="shared" si="302"/>
        <v>0</v>
      </c>
      <c r="V83" s="159"/>
      <c r="W83" s="159"/>
      <c r="X83" s="153">
        <f t="shared" si="302"/>
        <v>0</v>
      </c>
      <c r="Y83" s="154"/>
      <c r="Z83" s="55" t="str">
        <f t="shared" si="302"/>
        <v xml:space="preserve"> </v>
      </c>
      <c r="AA83" s="152">
        <f t="shared" si="302"/>
        <v>0</v>
      </c>
      <c r="AB83" s="152"/>
      <c r="AC83" s="152"/>
      <c r="AD83" s="153">
        <f t="shared" si="302"/>
        <v>0</v>
      </c>
      <c r="AE83" s="154"/>
    </row>
    <row r="84" spans="1:33" ht="24" customHeight="1">
      <c r="B84" s="149">
        <f t="shared" si="302"/>
        <v>0</v>
      </c>
      <c r="C84" s="150"/>
      <c r="D84" s="150"/>
      <c r="E84" s="150"/>
      <c r="F84" s="150"/>
      <c r="G84" s="150"/>
      <c r="H84" s="150"/>
      <c r="I84" s="105">
        <f t="shared" si="302"/>
        <v>0</v>
      </c>
      <c r="J84" s="105">
        <f t="shared" si="302"/>
        <v>0</v>
      </c>
      <c r="K84" s="151">
        <f t="shared" si="302"/>
        <v>0</v>
      </c>
      <c r="L84" s="151"/>
      <c r="M84" s="151"/>
      <c r="N84" s="57" t="str">
        <f t="shared" si="302"/>
        <v xml:space="preserve"> </v>
      </c>
      <c r="O84" s="125">
        <f t="shared" si="302"/>
        <v>0</v>
      </c>
      <c r="P84" s="125"/>
      <c r="Q84" s="125"/>
      <c r="R84" s="126">
        <f t="shared" si="302"/>
        <v>0</v>
      </c>
      <c r="S84" s="139"/>
      <c r="T84" s="58" t="str">
        <f t="shared" si="302"/>
        <v xml:space="preserve"> </v>
      </c>
      <c r="U84" s="140">
        <f t="shared" si="302"/>
        <v>0</v>
      </c>
      <c r="V84" s="140"/>
      <c r="W84" s="140"/>
      <c r="X84" s="126">
        <f t="shared" si="302"/>
        <v>0</v>
      </c>
      <c r="Y84" s="127"/>
      <c r="Z84" s="59" t="str">
        <f t="shared" si="302"/>
        <v xml:space="preserve"> </v>
      </c>
      <c r="AA84" s="125">
        <f t="shared" si="302"/>
        <v>0</v>
      </c>
      <c r="AB84" s="125"/>
      <c r="AC84" s="125"/>
      <c r="AD84" s="126">
        <f t="shared" si="302"/>
        <v>0</v>
      </c>
      <c r="AE84" s="127"/>
    </row>
    <row r="85" spans="1:33" ht="16.149999999999999" customHeight="1">
      <c r="B85" s="141" t="str">
        <f t="shared" si="302"/>
        <v>計</v>
      </c>
      <c r="C85" s="142"/>
      <c r="D85" s="142"/>
      <c r="E85" s="142"/>
      <c r="F85" s="142"/>
      <c r="G85" s="142"/>
      <c r="H85" s="142"/>
      <c r="I85" s="142"/>
      <c r="J85" s="143"/>
      <c r="K85" s="144">
        <f t="shared" si="302"/>
        <v>0</v>
      </c>
      <c r="L85" s="144"/>
      <c r="M85" s="144"/>
      <c r="N85" s="60">
        <f t="shared" si="302"/>
        <v>0</v>
      </c>
      <c r="O85" s="144">
        <f t="shared" si="302"/>
        <v>0</v>
      </c>
      <c r="P85" s="144"/>
      <c r="Q85" s="144"/>
      <c r="R85" s="145">
        <f t="shared" si="302"/>
        <v>0</v>
      </c>
      <c r="S85" s="146"/>
      <c r="T85" s="61">
        <f t="shared" si="302"/>
        <v>0</v>
      </c>
      <c r="U85" s="147">
        <f t="shared" si="302"/>
        <v>0</v>
      </c>
      <c r="V85" s="147"/>
      <c r="W85" s="147"/>
      <c r="X85" s="145">
        <f t="shared" si="302"/>
        <v>0</v>
      </c>
      <c r="Y85" s="148"/>
      <c r="Z85" s="62">
        <f t="shared" si="302"/>
        <v>0</v>
      </c>
      <c r="AA85" s="144">
        <f t="shared" si="302"/>
        <v>0</v>
      </c>
      <c r="AB85" s="144"/>
      <c r="AC85" s="144"/>
      <c r="AD85" s="145">
        <f t="shared" si="302"/>
        <v>0</v>
      </c>
      <c r="AE85" s="148"/>
    </row>
    <row r="86" spans="1:33" ht="16.149999999999999" customHeight="1">
      <c r="B86" s="137" t="str">
        <f t="shared" si="302"/>
        <v>消費税（</v>
      </c>
      <c r="C86" s="138"/>
      <c r="D86" s="138"/>
      <c r="E86" s="138"/>
      <c r="F86" s="138"/>
      <c r="G86" s="138"/>
      <c r="H86" s="138"/>
      <c r="I86" s="87">
        <f t="shared" si="302"/>
        <v>0.1</v>
      </c>
      <c r="J86" s="64" t="str">
        <f t="shared" si="302"/>
        <v>)</v>
      </c>
      <c r="K86" s="125">
        <f t="shared" si="302"/>
        <v>0</v>
      </c>
      <c r="L86" s="125"/>
      <c r="M86" s="125"/>
      <c r="N86" s="65">
        <f t="shared" si="302"/>
        <v>0</v>
      </c>
      <c r="O86" s="125">
        <f t="shared" si="302"/>
        <v>0</v>
      </c>
      <c r="P86" s="125"/>
      <c r="Q86" s="125"/>
      <c r="R86" s="126">
        <f t="shared" si="302"/>
        <v>0</v>
      </c>
      <c r="S86" s="139"/>
      <c r="T86" s="66">
        <f t="shared" si="302"/>
        <v>0</v>
      </c>
      <c r="U86" s="140">
        <f t="shared" si="302"/>
        <v>0</v>
      </c>
      <c r="V86" s="140"/>
      <c r="W86" s="140"/>
      <c r="X86" s="126">
        <f t="shared" si="302"/>
        <v>0</v>
      </c>
      <c r="Y86" s="127"/>
      <c r="Z86" s="67">
        <f t="shared" si="302"/>
        <v>0</v>
      </c>
      <c r="AA86" s="125">
        <f t="shared" si="302"/>
        <v>0</v>
      </c>
      <c r="AB86" s="125"/>
      <c r="AC86" s="125"/>
      <c r="AD86" s="126">
        <f t="shared" si="302"/>
        <v>0</v>
      </c>
      <c r="AE86" s="127"/>
    </row>
    <row r="87" spans="1:33" ht="16.149999999999999" customHeight="1" thickBot="1">
      <c r="B87" s="128" t="str">
        <f t="shared" si="302"/>
        <v>税　 込</v>
      </c>
      <c r="C87" s="129"/>
      <c r="D87" s="129"/>
      <c r="E87" s="129"/>
      <c r="F87" s="129"/>
      <c r="G87" s="129"/>
      <c r="H87" s="129"/>
      <c r="I87" s="129"/>
      <c r="J87" s="130"/>
      <c r="K87" s="131">
        <f t="shared" si="302"/>
        <v>0</v>
      </c>
      <c r="L87" s="131"/>
      <c r="M87" s="131"/>
      <c r="N87" s="68" t="str">
        <f t="shared" si="302"/>
        <v xml:space="preserve"> </v>
      </c>
      <c r="O87" s="131">
        <f t="shared" si="302"/>
        <v>0</v>
      </c>
      <c r="P87" s="131"/>
      <c r="Q87" s="131"/>
      <c r="R87" s="131">
        <f t="shared" si="302"/>
        <v>0</v>
      </c>
      <c r="S87" s="132"/>
      <c r="T87" s="69" t="str">
        <f t="shared" si="302"/>
        <v xml:space="preserve"> </v>
      </c>
      <c r="U87" s="133">
        <f t="shared" si="302"/>
        <v>0</v>
      </c>
      <c r="V87" s="133"/>
      <c r="W87" s="133"/>
      <c r="X87" s="134">
        <f t="shared" si="302"/>
        <v>0</v>
      </c>
      <c r="Y87" s="135"/>
      <c r="Z87" s="70" t="str">
        <f t="shared" si="302"/>
        <v xml:space="preserve"> </v>
      </c>
      <c r="AA87" s="131">
        <f t="shared" si="302"/>
        <v>0</v>
      </c>
      <c r="AB87" s="131"/>
      <c r="AC87" s="131"/>
      <c r="AD87" s="131">
        <f t="shared" si="302"/>
        <v>0</v>
      </c>
      <c r="AE87" s="136"/>
    </row>
    <row r="88" spans="1:33" ht="16.149999999999999" customHeight="1">
      <c r="B88" s="120" t="str">
        <f t="shared" si="302"/>
        <v>今回支払額算出</v>
      </c>
      <c r="C88" s="121"/>
      <c r="D88" s="121"/>
      <c r="E88" s="121"/>
      <c r="F88" s="41"/>
      <c r="G88" s="41"/>
      <c r="H88" s="41"/>
      <c r="I88" s="41"/>
      <c r="J88" s="41"/>
      <c r="K88" s="41"/>
      <c r="L88" s="41"/>
      <c r="M88" s="41"/>
      <c r="N88" s="41"/>
      <c r="O88" s="41"/>
      <c r="P88" s="41"/>
      <c r="Q88" s="41"/>
      <c r="R88" s="41"/>
      <c r="S88" s="41"/>
      <c r="T88" s="41"/>
      <c r="U88" s="41"/>
      <c r="V88" s="41"/>
      <c r="W88" s="41"/>
      <c r="X88" s="41"/>
      <c r="Y88" s="38"/>
      <c r="Z88" s="22"/>
      <c r="AE88" s="71"/>
    </row>
    <row r="89" spans="1:33" ht="16.149999999999999" customHeight="1">
      <c r="B89" s="74"/>
      <c r="D89" s="113" t="str">
        <f t="shared" si="302"/>
        <v>今回支払額</v>
      </c>
      <c r="E89" s="113"/>
      <c r="F89" s="113"/>
      <c r="G89" s="41" t="str">
        <f t="shared" si="302"/>
        <v xml:space="preserve"> </v>
      </c>
      <c r="H89" s="122" t="str">
        <f t="shared" si="302"/>
        <v xml:space="preserve"> </v>
      </c>
      <c r="I89" s="122"/>
      <c r="J89" s="122"/>
      <c r="K89" s="36" t="str">
        <f t="shared" si="302"/>
        <v xml:space="preserve"> </v>
      </c>
      <c r="L89" s="113" t="str">
        <f t="shared" si="302"/>
        <v xml:space="preserve"> </v>
      </c>
      <c r="M89" s="113"/>
      <c r="N89" s="113"/>
      <c r="O89" s="75"/>
      <c r="P89" s="76"/>
      <c r="Q89" s="41"/>
      <c r="R89" s="41"/>
      <c r="S89" s="41"/>
      <c r="T89" s="38"/>
      <c r="U89" s="38"/>
      <c r="V89" s="77"/>
      <c r="W89" s="77"/>
      <c r="X89" s="77"/>
      <c r="Y89" s="77"/>
      <c r="Z89" s="22"/>
      <c r="AE89" s="71"/>
    </row>
    <row r="90" spans="1:33" ht="16.149999999999999" customHeight="1">
      <c r="B90" s="79"/>
      <c r="D90" s="123">
        <f t="shared" si="302"/>
        <v>0</v>
      </c>
      <c r="E90" s="123"/>
      <c r="F90" s="123"/>
      <c r="G90" s="80" t="str">
        <f t="shared" si="302"/>
        <v xml:space="preserve"> </v>
      </c>
      <c r="H90" s="124" t="str">
        <f t="shared" si="302"/>
        <v xml:space="preserve"> </v>
      </c>
      <c r="I90" s="124"/>
      <c r="J90" s="124"/>
      <c r="K90" s="81" t="str">
        <f t="shared" si="302"/>
        <v xml:space="preserve"> </v>
      </c>
      <c r="L90" s="124" t="str">
        <f t="shared" si="302"/>
        <v xml:space="preserve"> </v>
      </c>
      <c r="M90" s="124"/>
      <c r="N90" s="124"/>
      <c r="O90" s="82"/>
      <c r="P90" s="41"/>
      <c r="Q90" s="42"/>
      <c r="R90" s="41"/>
      <c r="S90" s="41"/>
      <c r="T90" s="38"/>
      <c r="U90" s="38"/>
      <c r="V90" s="22"/>
      <c r="W90" s="22"/>
      <c r="X90" s="22"/>
      <c r="Y90" s="22"/>
      <c r="Z90" s="22"/>
      <c r="AE90" s="71"/>
    </row>
    <row r="91" spans="1:33" ht="16.149999999999999" customHeight="1">
      <c r="B91" s="111" t="str">
        <f t="shared" si="302"/>
        <v>※第１回　出来高請求時には法定外保険負担金(請負金額×0.002)が相殺されます。</v>
      </c>
      <c r="C91" s="112"/>
      <c r="D91" s="112"/>
      <c r="E91" s="112"/>
      <c r="F91" s="112"/>
      <c r="G91" s="112"/>
      <c r="H91" s="112"/>
      <c r="I91" s="112"/>
      <c r="J91" s="112"/>
      <c r="K91" s="112"/>
      <c r="L91" s="113"/>
      <c r="M91" s="113"/>
      <c r="N91" s="41"/>
      <c r="O91" s="22"/>
      <c r="P91" s="41"/>
      <c r="Q91" s="42"/>
      <c r="R91" s="22"/>
      <c r="S91" s="22"/>
      <c r="T91" s="29"/>
      <c r="U91" s="84"/>
      <c r="V91" s="85"/>
      <c r="W91" s="85"/>
      <c r="X91" s="85"/>
      <c r="Y91" s="85"/>
      <c r="Z91" s="22"/>
      <c r="AE91" s="71"/>
    </row>
    <row r="92" spans="1:33" ht="16.149999999999999" customHeight="1">
      <c r="B92" s="114">
        <f t="shared" si="302"/>
        <v>0</v>
      </c>
      <c r="C92" s="115"/>
      <c r="D92" s="115"/>
      <c r="E92" s="115"/>
      <c r="F92" s="115"/>
      <c r="G92" s="115"/>
      <c r="H92" s="115"/>
      <c r="I92" s="115"/>
      <c r="J92" s="115"/>
      <c r="K92" s="115"/>
      <c r="L92" s="80"/>
      <c r="M92" s="82"/>
      <c r="N92" s="80"/>
      <c r="O92" s="82"/>
      <c r="P92" s="41"/>
      <c r="Q92" s="41"/>
      <c r="R92" s="22"/>
      <c r="S92" s="22"/>
      <c r="T92" s="29"/>
      <c r="U92" s="84"/>
      <c r="V92" s="85"/>
      <c r="W92" s="85"/>
      <c r="X92" s="85"/>
      <c r="Y92" s="85"/>
      <c r="Z92" s="22"/>
      <c r="AE92" s="71"/>
    </row>
    <row r="93" spans="1:33" ht="17.45" customHeight="1" thickBot="1">
      <c r="B93" s="116">
        <v>3</v>
      </c>
      <c r="C93" s="117"/>
      <c r="D93" s="117"/>
      <c r="E93" s="117"/>
      <c r="F93" s="117"/>
      <c r="G93" s="117"/>
      <c r="H93" s="117"/>
      <c r="I93" s="117"/>
      <c r="J93" s="117"/>
      <c r="K93" s="117"/>
      <c r="L93" s="117"/>
      <c r="M93" s="117"/>
      <c r="N93" s="117"/>
      <c r="O93" s="117"/>
      <c r="P93" s="117"/>
      <c r="Q93" s="117"/>
      <c r="R93" s="117"/>
      <c r="S93" s="117"/>
      <c r="T93" s="117"/>
      <c r="U93" s="117"/>
      <c r="V93" s="117"/>
      <c r="W93" s="117"/>
      <c r="X93" s="117"/>
      <c r="Y93" s="117"/>
      <c r="Z93" s="117"/>
      <c r="AA93" s="117"/>
      <c r="AB93" s="117"/>
      <c r="AC93" s="117"/>
      <c r="AD93" s="117"/>
      <c r="AE93" s="118"/>
    </row>
    <row r="94" spans="1:33" ht="16.149999999999999" customHeight="1">
      <c r="B94" s="22"/>
      <c r="C94" s="22"/>
      <c r="D94" s="22"/>
      <c r="E94" s="22"/>
      <c r="F94" s="22"/>
      <c r="G94" s="22"/>
      <c r="H94" s="22"/>
      <c r="I94" s="22"/>
      <c r="J94" s="22"/>
      <c r="K94" s="22"/>
      <c r="L94" s="22"/>
      <c r="M94" s="22"/>
      <c r="N94" s="22"/>
      <c r="O94" s="22"/>
      <c r="P94" s="22"/>
      <c r="Q94" s="22"/>
      <c r="R94" s="22"/>
      <c r="S94" s="22"/>
      <c r="T94" s="22"/>
      <c r="U94" s="22"/>
      <c r="V94" s="22"/>
      <c r="W94" s="22"/>
      <c r="X94" s="119"/>
      <c r="Y94" s="119"/>
      <c r="Z94" s="22"/>
    </row>
    <row r="95" spans="1:33" s="22" customFormat="1" ht="16.149999999999999" customHeight="1">
      <c r="A95" s="28"/>
      <c r="B95" s="219">
        <f t="shared" ref="B95:AD110" si="303">B5</f>
        <v>45858</v>
      </c>
      <c r="C95" s="219"/>
      <c r="D95" s="219"/>
      <c r="E95" s="219"/>
      <c r="F95" s="219"/>
      <c r="G95" s="219"/>
      <c r="H95" s="219"/>
      <c r="AF95" s="119"/>
      <c r="AG95" s="119"/>
    </row>
    <row r="96" spans="1:33" ht="16.149999999999999" customHeight="1">
      <c r="B96" s="213">
        <f t="shared" si="303"/>
        <v>45858</v>
      </c>
      <c r="C96" s="213"/>
      <c r="D96" s="213"/>
      <c r="E96" s="213"/>
      <c r="F96" s="213"/>
      <c r="G96" s="213"/>
      <c r="H96" s="213"/>
      <c r="I96" s="30"/>
      <c r="J96" s="30"/>
      <c r="K96" s="30"/>
      <c r="L96" s="30"/>
      <c r="M96" s="30"/>
      <c r="N96" s="30"/>
      <c r="O96" s="30"/>
      <c r="P96" s="30"/>
      <c r="Q96" s="30"/>
      <c r="R96" s="30"/>
      <c r="S96" s="30"/>
      <c r="T96" s="30"/>
      <c r="U96" s="30"/>
      <c r="V96" s="30"/>
      <c r="W96" s="30"/>
      <c r="X96" s="30"/>
      <c r="Y96" s="30"/>
      <c r="Z96" s="22"/>
    </row>
    <row r="97" spans="2:31" ht="22.9" customHeight="1">
      <c r="B97" s="22"/>
      <c r="C97" s="22"/>
      <c r="D97" s="22"/>
      <c r="E97" s="22"/>
      <c r="F97" s="22"/>
      <c r="G97" s="22"/>
      <c r="H97" s="31"/>
      <c r="I97" s="31"/>
      <c r="L97" s="214" t="str">
        <f t="shared" si="303"/>
        <v xml:space="preserve">工事請負請求書 </v>
      </c>
      <c r="M97" s="214"/>
      <c r="N97" s="214"/>
      <c r="O97" s="214"/>
      <c r="P97" s="214"/>
      <c r="Q97" s="214"/>
      <c r="R97" s="214"/>
      <c r="S97" s="215" t="str">
        <f t="shared" si="303"/>
        <v>(第全回)</v>
      </c>
      <c r="T97" s="215"/>
      <c r="U97" s="215"/>
      <c r="V97" s="215"/>
      <c r="Z97" s="22"/>
      <c r="AC97" s="216" t="str">
        <f t="shared" si="303"/>
        <v>建築部</v>
      </c>
      <c r="AD97" s="216"/>
      <c r="AE97" s="216"/>
    </row>
    <row r="98" spans="2:31" ht="16.149999999999999" customHeight="1">
      <c r="B98" s="22"/>
      <c r="C98" s="22"/>
      <c r="D98" s="22"/>
      <c r="E98" s="22"/>
      <c r="F98" s="22"/>
      <c r="G98" s="22"/>
      <c r="H98" s="31"/>
      <c r="I98" s="22"/>
      <c r="J98" s="32"/>
      <c r="M98" s="33" t="str">
        <f t="shared" si="303"/>
        <v>（</v>
      </c>
      <c r="N98" s="217">
        <f t="shared" si="303"/>
        <v>45829</v>
      </c>
      <c r="O98" s="217"/>
      <c r="P98" s="217"/>
      <c r="Q98" s="34" t="str">
        <f t="shared" si="303"/>
        <v>～</v>
      </c>
      <c r="R98" s="217">
        <f t="shared" si="303"/>
        <v>45858</v>
      </c>
      <c r="S98" s="217"/>
      <c r="T98" s="217"/>
      <c r="U98" s="35" t="str">
        <f t="shared" si="303"/>
        <v>）</v>
      </c>
      <c r="Z98" s="22"/>
      <c r="AA98" s="113" t="str">
        <f t="shared" si="303"/>
        <v>担当者：</v>
      </c>
      <c r="AB98" s="113"/>
      <c r="AC98" s="218" t="str">
        <f t="shared" si="303"/>
        <v/>
      </c>
      <c r="AD98" s="218"/>
      <c r="AE98" s="218"/>
    </row>
    <row r="99" spans="2:31" ht="22.9" customHeight="1">
      <c r="B99" s="203" t="str">
        <f t="shared" si="303"/>
        <v xml:space="preserve">株式会社 島  田  組 </v>
      </c>
      <c r="C99" s="203"/>
      <c r="D99" s="203"/>
      <c r="E99" s="203"/>
      <c r="F99" s="203"/>
      <c r="G99" s="203"/>
      <c r="H99" s="37" t="str">
        <f t="shared" si="303"/>
        <v>殿</v>
      </c>
      <c r="I99" s="22"/>
      <c r="J99" s="22"/>
      <c r="U99" s="204"/>
      <c r="V99" s="204"/>
      <c r="W99" s="205">
        <f t="shared" si="303"/>
        <v>0</v>
      </c>
      <c r="X99" s="205"/>
      <c r="Y99" s="205"/>
      <c r="Z99" s="205"/>
      <c r="AA99" s="205"/>
      <c r="AB99" s="205"/>
      <c r="AC99" s="205"/>
      <c r="AD99" s="205"/>
      <c r="AE99" s="205"/>
    </row>
    <row r="100" spans="2:31" ht="16.149999999999999" customHeight="1">
      <c r="B100" s="203" t="s">
        <v>18</v>
      </c>
      <c r="C100" s="203"/>
      <c r="D100" s="203"/>
      <c r="E100" s="206">
        <f t="shared" si="303"/>
        <v>0</v>
      </c>
      <c r="F100" s="206"/>
      <c r="G100" s="206"/>
      <c r="H100" s="206"/>
      <c r="I100" s="206"/>
      <c r="J100" s="203" t="s">
        <v>19</v>
      </c>
      <c r="K100" s="22"/>
      <c r="L100" s="22"/>
      <c r="M100" s="22"/>
      <c r="N100" s="22"/>
      <c r="O100" s="22"/>
      <c r="P100" s="22"/>
      <c r="Q100" s="22"/>
      <c r="U100" s="186" t="str">
        <f t="shared" si="303"/>
        <v>住所</v>
      </c>
      <c r="V100" s="186"/>
      <c r="W100" s="208">
        <f t="shared" si="303"/>
        <v>0</v>
      </c>
      <c r="X100" s="208"/>
      <c r="Y100" s="208"/>
      <c r="Z100" s="208"/>
      <c r="AA100" s="208"/>
      <c r="AB100" s="208"/>
      <c r="AC100" s="208"/>
      <c r="AD100" s="208"/>
      <c r="AE100" s="208"/>
    </row>
    <row r="101" spans="2:31" ht="16.149999999999999" customHeight="1">
      <c r="B101" s="210"/>
      <c r="C101" s="210"/>
      <c r="D101" s="210"/>
      <c r="E101" s="207"/>
      <c r="F101" s="207"/>
      <c r="G101" s="207"/>
      <c r="H101" s="207"/>
      <c r="I101" s="207"/>
      <c r="J101" s="210"/>
      <c r="L101" s="209" t="str">
        <f>L11</f>
        <v>(最終保留金</v>
      </c>
      <c r="M101" s="209"/>
      <c r="N101" s="209"/>
      <c r="O101" s="201">
        <f t="shared" si="303"/>
        <v>0</v>
      </c>
      <c r="P101" s="201"/>
      <c r="Q101" s="201"/>
      <c r="R101" s="24" t="str">
        <f t="shared" si="303"/>
        <v>)</v>
      </c>
      <c r="U101" s="186" t="str">
        <f t="shared" si="303"/>
        <v>会社名</v>
      </c>
      <c r="V101" s="186"/>
      <c r="W101" s="199">
        <f t="shared" si="303"/>
        <v>0</v>
      </c>
      <c r="X101" s="199"/>
      <c r="Y101" s="199"/>
      <c r="Z101" s="199"/>
      <c r="AA101" s="199"/>
      <c r="AB101" s="199"/>
      <c r="AC101" s="199"/>
      <c r="AD101" s="199"/>
      <c r="AE101" s="199"/>
    </row>
    <row r="102" spans="2:31" ht="16.149999999999999" customHeight="1">
      <c r="B102" s="211">
        <f t="shared" ref="B102:D102" si="304">B12</f>
        <v>0</v>
      </c>
      <c r="C102" s="211"/>
      <c r="D102" s="212">
        <f t="shared" si="304"/>
        <v>0</v>
      </c>
      <c r="E102" s="212"/>
      <c r="F102" s="212"/>
      <c r="G102" s="212"/>
      <c r="H102" s="212"/>
      <c r="I102" s="212"/>
      <c r="J102" s="212"/>
      <c r="K102" s="212"/>
      <c r="L102" s="200">
        <f t="shared" si="303"/>
        <v>0</v>
      </c>
      <c r="M102" s="200"/>
      <c r="N102" s="200"/>
      <c r="O102" s="201">
        <f t="shared" si="303"/>
        <v>0</v>
      </c>
      <c r="P102" s="201"/>
      <c r="Q102" s="201"/>
      <c r="R102" s="39">
        <f t="shared" si="303"/>
        <v>0</v>
      </c>
      <c r="U102" s="186" t="str">
        <f t="shared" si="303"/>
        <v>氏名</v>
      </c>
      <c r="V102" s="186"/>
      <c r="W102" s="202">
        <f t="shared" si="303"/>
        <v>0</v>
      </c>
      <c r="X102" s="202"/>
      <c r="Y102" s="202"/>
      <c r="Z102" s="202"/>
      <c r="AA102" s="202"/>
      <c r="AB102" s="202"/>
      <c r="AC102" s="202"/>
      <c r="AD102" s="202"/>
      <c r="AE102" s="202"/>
    </row>
    <row r="103" spans="2:31" ht="16.149999999999999" customHeight="1">
      <c r="B103" s="183" t="str">
        <f t="shared" si="303"/>
        <v>工事番号</v>
      </c>
      <c r="C103" s="183"/>
      <c r="D103" s="183"/>
      <c r="E103" s="188">
        <f t="shared" si="303"/>
        <v>0</v>
      </c>
      <c r="F103" s="188"/>
      <c r="G103" s="188"/>
      <c r="H103" s="188"/>
      <c r="I103" s="40"/>
      <c r="J103" s="40"/>
      <c r="K103" s="41"/>
      <c r="L103" s="41"/>
      <c r="M103" s="41"/>
      <c r="N103" s="41"/>
      <c r="O103" s="41"/>
      <c r="P103" s="22"/>
      <c r="Q103" s="22"/>
      <c r="U103" s="186" t="str">
        <f t="shared" si="303"/>
        <v>電話番号</v>
      </c>
      <c r="V103" s="186"/>
      <c r="W103" s="189">
        <f t="shared" si="303"/>
        <v>0</v>
      </c>
      <c r="X103" s="189"/>
      <c r="Y103" s="189"/>
      <c r="Z103" s="186" t="str">
        <f t="shared" si="303"/>
        <v>FAX</v>
      </c>
      <c r="AA103" s="186"/>
      <c r="AB103" s="190">
        <f t="shared" si="303"/>
        <v>0</v>
      </c>
      <c r="AC103" s="190"/>
      <c r="AD103" s="190"/>
      <c r="AE103" s="41"/>
    </row>
    <row r="104" spans="2:31" ht="16.149999999999999" customHeight="1">
      <c r="B104" s="182" t="str">
        <f t="shared" si="303"/>
        <v>工事名</v>
      </c>
      <c r="C104" s="182"/>
      <c r="D104" s="182"/>
      <c r="E104" s="184">
        <f t="shared" si="303"/>
        <v>0</v>
      </c>
      <c r="F104" s="184"/>
      <c r="G104" s="184"/>
      <c r="H104" s="184"/>
      <c r="I104" s="184"/>
      <c r="J104" s="184"/>
      <c r="K104" s="184"/>
      <c r="L104" s="184"/>
      <c r="M104" s="184"/>
      <c r="N104" s="184"/>
      <c r="O104" s="184"/>
      <c r="P104" s="22"/>
      <c r="Q104" s="22"/>
      <c r="U104" s="186" t="str">
        <f t="shared" si="303"/>
        <v>登録番号</v>
      </c>
      <c r="V104" s="186"/>
      <c r="W104" s="187">
        <f t="shared" si="303"/>
        <v>0</v>
      </c>
      <c r="X104" s="187"/>
      <c r="Y104" s="187"/>
      <c r="Z104" s="187"/>
      <c r="AA104" s="187"/>
      <c r="AB104" s="187"/>
      <c r="AC104" s="187"/>
      <c r="AD104" s="187"/>
      <c r="AE104" s="187"/>
    </row>
    <row r="105" spans="2:31" ht="16.149999999999999" customHeight="1">
      <c r="B105" s="183"/>
      <c r="C105" s="183"/>
      <c r="D105" s="183"/>
      <c r="E105" s="185"/>
      <c r="F105" s="185"/>
      <c r="G105" s="185"/>
      <c r="H105" s="185"/>
      <c r="I105" s="185"/>
      <c r="J105" s="185"/>
      <c r="K105" s="185"/>
      <c r="L105" s="185"/>
      <c r="M105" s="185"/>
      <c r="N105" s="185"/>
      <c r="O105" s="185"/>
      <c r="P105" s="22"/>
      <c r="Q105" s="22"/>
      <c r="U105" s="186" t="str">
        <f>U15</f>
        <v>取引先金融機関</v>
      </c>
      <c r="V105" s="186"/>
      <c r="W105" s="170" t="str">
        <f t="shared" si="303"/>
        <v>銀行 　　支店</v>
      </c>
      <c r="X105" s="170"/>
      <c r="Y105" s="170"/>
      <c r="Z105" s="170"/>
      <c r="AA105" s="170"/>
      <c r="AB105" s="170"/>
      <c r="AC105" s="170"/>
      <c r="AD105" s="170"/>
      <c r="AE105" s="170"/>
    </row>
    <row r="106" spans="2:31" ht="16.149999999999999" customHeight="1">
      <c r="B106" s="41"/>
      <c r="C106" s="41"/>
      <c r="D106" s="41"/>
      <c r="E106" s="36"/>
      <c r="F106" s="42"/>
      <c r="G106" s="36"/>
      <c r="H106" s="42"/>
      <c r="I106" s="41"/>
      <c r="J106" s="41"/>
      <c r="K106" s="41"/>
      <c r="L106" s="41"/>
      <c r="M106" s="41"/>
      <c r="N106" s="41"/>
      <c r="O106" s="41"/>
      <c r="P106" s="41"/>
      <c r="Q106" s="41"/>
      <c r="W106" s="170" t="str">
        <f t="shared" si="303"/>
        <v xml:space="preserve">普通・当座 　　No. </v>
      </c>
      <c r="X106" s="170"/>
      <c r="Y106" s="170"/>
      <c r="Z106" s="170"/>
      <c r="AA106" s="170"/>
      <c r="AB106" s="170"/>
      <c r="AC106" s="170"/>
      <c r="AD106" s="170"/>
      <c r="AE106" s="170"/>
    </row>
    <row r="107" spans="2:31" ht="16.149999999999999" customHeight="1" thickBot="1">
      <c r="B107" s="294" t="s">
        <v>127</v>
      </c>
      <c r="C107" s="294"/>
      <c r="D107" s="294"/>
      <c r="E107" s="294"/>
      <c r="F107" s="294"/>
      <c r="G107" s="294"/>
      <c r="H107" s="294"/>
      <c r="I107" s="294"/>
      <c r="J107" s="294"/>
      <c r="K107" s="294"/>
      <c r="L107" s="294"/>
      <c r="M107" s="294"/>
      <c r="N107" s="294"/>
      <c r="O107" s="294"/>
      <c r="P107" s="294"/>
      <c r="Q107" s="294"/>
      <c r="R107" s="294"/>
      <c r="S107" s="294"/>
      <c r="T107" s="294"/>
      <c r="U107" s="294"/>
      <c r="V107" s="294"/>
      <c r="W107" s="295">
        <f>$W$17</f>
        <v>0</v>
      </c>
      <c r="X107" s="295"/>
      <c r="Y107" s="295"/>
      <c r="Z107" s="295"/>
      <c r="AA107" s="295"/>
      <c r="AB107" s="295"/>
      <c r="AC107" s="295"/>
      <c r="AD107" s="295"/>
      <c r="AE107" s="295"/>
    </row>
    <row r="108" spans="2:31" ht="16.149999999999999" customHeight="1">
      <c r="B108" s="171" t="str">
        <f t="shared" si="303"/>
        <v>工   事   種   別</v>
      </c>
      <c r="C108" s="172"/>
      <c r="D108" s="172"/>
      <c r="E108" s="172"/>
      <c r="F108" s="172"/>
      <c r="G108" s="172"/>
      <c r="H108" s="172"/>
      <c r="I108" s="191" t="s">
        <v>5</v>
      </c>
      <c r="J108" s="191" t="s">
        <v>6</v>
      </c>
      <c r="K108" s="193" t="s">
        <v>7</v>
      </c>
      <c r="L108" s="194"/>
      <c r="M108" s="195"/>
      <c r="N108" s="175" t="str">
        <f t="shared" si="303"/>
        <v>前 回 乞 出 来 高</v>
      </c>
      <c r="O108" s="176"/>
      <c r="P108" s="176"/>
      <c r="Q108" s="176"/>
      <c r="R108" s="176"/>
      <c r="S108" s="177"/>
      <c r="T108" s="178" t="str">
        <f t="shared" si="303"/>
        <v>今 回 出 来 高</v>
      </c>
      <c r="U108" s="179"/>
      <c r="V108" s="179"/>
      <c r="W108" s="179"/>
      <c r="X108" s="179"/>
      <c r="Y108" s="180"/>
      <c r="Z108" s="178" t="str">
        <f t="shared" si="303"/>
        <v>累 計 出 来 高  (計 1 回)</v>
      </c>
      <c r="AA108" s="179"/>
      <c r="AB108" s="179"/>
      <c r="AC108" s="179"/>
      <c r="AD108" s="179"/>
      <c r="AE108" s="180"/>
    </row>
    <row r="109" spans="2:31" ht="16.149999999999999" customHeight="1">
      <c r="B109" s="173"/>
      <c r="C109" s="174"/>
      <c r="D109" s="174"/>
      <c r="E109" s="174"/>
      <c r="F109" s="174"/>
      <c r="G109" s="174"/>
      <c r="H109" s="174"/>
      <c r="I109" s="192"/>
      <c r="J109" s="192"/>
      <c r="K109" s="196"/>
      <c r="L109" s="197"/>
      <c r="M109" s="198"/>
      <c r="N109" s="43" t="str">
        <f t="shared" si="303"/>
        <v>率</v>
      </c>
      <c r="O109" s="163" t="str">
        <f t="shared" si="303"/>
        <v>金　額</v>
      </c>
      <c r="P109" s="163"/>
      <c r="Q109" s="163"/>
      <c r="R109" s="163" t="str">
        <f t="shared" si="303"/>
        <v>保留金</v>
      </c>
      <c r="S109" s="181"/>
      <c r="T109" s="44" t="str">
        <f t="shared" si="303"/>
        <v>率</v>
      </c>
      <c r="U109" s="163" t="str">
        <f t="shared" si="303"/>
        <v>金　額</v>
      </c>
      <c r="V109" s="163"/>
      <c r="W109" s="163"/>
      <c r="X109" s="163" t="str">
        <f t="shared" si="303"/>
        <v>保留金</v>
      </c>
      <c r="Y109" s="164"/>
      <c r="Z109" s="45" t="str">
        <f t="shared" si="303"/>
        <v>率</v>
      </c>
      <c r="AA109" s="163" t="str">
        <f t="shared" si="303"/>
        <v>金　額</v>
      </c>
      <c r="AB109" s="163"/>
      <c r="AC109" s="163"/>
      <c r="AD109" s="163" t="str">
        <f t="shared" si="303"/>
        <v>保留金</v>
      </c>
      <c r="AE109" s="164"/>
    </row>
    <row r="110" spans="2:31" ht="24" customHeight="1">
      <c r="B110" s="165">
        <f t="shared" si="303"/>
        <v>0</v>
      </c>
      <c r="C110" s="166"/>
      <c r="D110" s="166"/>
      <c r="E110" s="166"/>
      <c r="F110" s="166"/>
      <c r="G110" s="166"/>
      <c r="H110" s="166"/>
      <c r="I110" s="103">
        <f t="shared" si="303"/>
        <v>0</v>
      </c>
      <c r="J110" s="103">
        <f t="shared" si="303"/>
        <v>0</v>
      </c>
      <c r="K110" s="167">
        <f t="shared" si="303"/>
        <v>0</v>
      </c>
      <c r="L110" s="167"/>
      <c r="M110" s="167"/>
      <c r="N110" s="47" t="str">
        <f t="shared" si="303"/>
        <v xml:space="preserve"> </v>
      </c>
      <c r="O110" s="160">
        <f t="shared" si="303"/>
        <v>0</v>
      </c>
      <c r="P110" s="160"/>
      <c r="Q110" s="160"/>
      <c r="R110" s="161">
        <f t="shared" si="303"/>
        <v>0</v>
      </c>
      <c r="S110" s="168"/>
      <c r="T110" s="48" t="str">
        <f t="shared" si="303"/>
        <v xml:space="preserve"> </v>
      </c>
      <c r="U110" s="169">
        <f t="shared" ref="U110:AD110" si="305">U20</f>
        <v>0</v>
      </c>
      <c r="V110" s="169"/>
      <c r="W110" s="169"/>
      <c r="X110" s="161">
        <f t="shared" si="305"/>
        <v>0</v>
      </c>
      <c r="Y110" s="162"/>
      <c r="Z110" s="49" t="str">
        <f t="shared" si="305"/>
        <v xml:space="preserve"> </v>
      </c>
      <c r="AA110" s="160">
        <f t="shared" si="305"/>
        <v>0</v>
      </c>
      <c r="AB110" s="160"/>
      <c r="AC110" s="160"/>
      <c r="AD110" s="161">
        <f t="shared" si="305"/>
        <v>0</v>
      </c>
      <c r="AE110" s="162"/>
    </row>
    <row r="111" spans="2:31" ht="24" customHeight="1">
      <c r="B111" s="155">
        <f t="shared" ref="B111:AD122" si="306">B21</f>
        <v>0</v>
      </c>
      <c r="C111" s="156"/>
      <c r="D111" s="156"/>
      <c r="E111" s="156"/>
      <c r="F111" s="156"/>
      <c r="G111" s="156"/>
      <c r="H111" s="156"/>
      <c r="I111" s="104">
        <f t="shared" si="306"/>
        <v>0</v>
      </c>
      <c r="J111" s="104">
        <f t="shared" si="306"/>
        <v>0</v>
      </c>
      <c r="K111" s="157">
        <f t="shared" si="306"/>
        <v>0</v>
      </c>
      <c r="L111" s="157"/>
      <c r="M111" s="157"/>
      <c r="N111" s="53" t="str">
        <f t="shared" si="306"/>
        <v xml:space="preserve"> </v>
      </c>
      <c r="O111" s="152">
        <f t="shared" si="306"/>
        <v>0</v>
      </c>
      <c r="P111" s="152"/>
      <c r="Q111" s="152"/>
      <c r="R111" s="153">
        <f t="shared" si="306"/>
        <v>0</v>
      </c>
      <c r="S111" s="158"/>
      <c r="T111" s="54" t="str">
        <f t="shared" si="306"/>
        <v xml:space="preserve"> </v>
      </c>
      <c r="U111" s="159">
        <f t="shared" si="306"/>
        <v>0</v>
      </c>
      <c r="V111" s="159"/>
      <c r="W111" s="159"/>
      <c r="X111" s="153">
        <f t="shared" si="306"/>
        <v>0</v>
      </c>
      <c r="Y111" s="154"/>
      <c r="Z111" s="55" t="str">
        <f t="shared" si="306"/>
        <v xml:space="preserve"> </v>
      </c>
      <c r="AA111" s="152">
        <f t="shared" si="306"/>
        <v>0</v>
      </c>
      <c r="AB111" s="152"/>
      <c r="AC111" s="152"/>
      <c r="AD111" s="153">
        <f t="shared" si="306"/>
        <v>0</v>
      </c>
      <c r="AE111" s="154"/>
    </row>
    <row r="112" spans="2:31" ht="24" customHeight="1">
      <c r="B112" s="155">
        <f t="shared" si="306"/>
        <v>0</v>
      </c>
      <c r="C112" s="156"/>
      <c r="D112" s="156"/>
      <c r="E112" s="156"/>
      <c r="F112" s="156"/>
      <c r="G112" s="156"/>
      <c r="H112" s="156"/>
      <c r="I112" s="104">
        <f t="shared" si="306"/>
        <v>0</v>
      </c>
      <c r="J112" s="104">
        <f t="shared" si="306"/>
        <v>0</v>
      </c>
      <c r="K112" s="157">
        <f t="shared" si="306"/>
        <v>0</v>
      </c>
      <c r="L112" s="157"/>
      <c r="M112" s="157"/>
      <c r="N112" s="53" t="str">
        <f t="shared" si="306"/>
        <v xml:space="preserve"> </v>
      </c>
      <c r="O112" s="152">
        <f t="shared" si="306"/>
        <v>0</v>
      </c>
      <c r="P112" s="152"/>
      <c r="Q112" s="152"/>
      <c r="R112" s="153">
        <f t="shared" si="306"/>
        <v>0</v>
      </c>
      <c r="S112" s="158"/>
      <c r="T112" s="54" t="str">
        <f t="shared" si="306"/>
        <v xml:space="preserve"> </v>
      </c>
      <c r="U112" s="159">
        <f t="shared" si="306"/>
        <v>0</v>
      </c>
      <c r="V112" s="159"/>
      <c r="W112" s="159"/>
      <c r="X112" s="153">
        <f t="shared" si="306"/>
        <v>0</v>
      </c>
      <c r="Y112" s="154"/>
      <c r="Z112" s="55" t="str">
        <f t="shared" si="306"/>
        <v xml:space="preserve"> </v>
      </c>
      <c r="AA112" s="152">
        <f t="shared" si="306"/>
        <v>0</v>
      </c>
      <c r="AB112" s="152"/>
      <c r="AC112" s="152"/>
      <c r="AD112" s="153">
        <f t="shared" si="306"/>
        <v>0</v>
      </c>
      <c r="AE112" s="154"/>
    </row>
    <row r="113" spans="2:237" ht="24" customHeight="1">
      <c r="B113" s="155">
        <f t="shared" si="306"/>
        <v>0</v>
      </c>
      <c r="C113" s="156"/>
      <c r="D113" s="156"/>
      <c r="E113" s="156"/>
      <c r="F113" s="156"/>
      <c r="G113" s="156"/>
      <c r="H113" s="156"/>
      <c r="I113" s="104">
        <f t="shared" si="306"/>
        <v>0</v>
      </c>
      <c r="J113" s="104">
        <f t="shared" si="306"/>
        <v>0</v>
      </c>
      <c r="K113" s="157">
        <f t="shared" si="306"/>
        <v>0</v>
      </c>
      <c r="L113" s="157"/>
      <c r="M113" s="157"/>
      <c r="N113" s="53" t="str">
        <f t="shared" si="306"/>
        <v xml:space="preserve"> </v>
      </c>
      <c r="O113" s="152">
        <f t="shared" si="306"/>
        <v>0</v>
      </c>
      <c r="P113" s="152"/>
      <c r="Q113" s="152"/>
      <c r="R113" s="153">
        <f t="shared" si="306"/>
        <v>0</v>
      </c>
      <c r="S113" s="158"/>
      <c r="T113" s="54" t="str">
        <f t="shared" si="306"/>
        <v xml:space="preserve"> </v>
      </c>
      <c r="U113" s="159">
        <f t="shared" si="306"/>
        <v>0</v>
      </c>
      <c r="V113" s="159"/>
      <c r="W113" s="159"/>
      <c r="X113" s="153">
        <f t="shared" si="306"/>
        <v>0</v>
      </c>
      <c r="Y113" s="154"/>
      <c r="Z113" s="55" t="str">
        <f t="shared" si="306"/>
        <v xml:space="preserve"> </v>
      </c>
      <c r="AA113" s="152">
        <f t="shared" si="306"/>
        <v>0</v>
      </c>
      <c r="AB113" s="152"/>
      <c r="AC113" s="152"/>
      <c r="AD113" s="153">
        <f t="shared" si="306"/>
        <v>0</v>
      </c>
      <c r="AE113" s="154"/>
    </row>
    <row r="114" spans="2:237" ht="24" customHeight="1">
      <c r="B114" s="149">
        <f t="shared" si="306"/>
        <v>0</v>
      </c>
      <c r="C114" s="150"/>
      <c r="D114" s="150"/>
      <c r="E114" s="150"/>
      <c r="F114" s="150"/>
      <c r="G114" s="150"/>
      <c r="H114" s="150"/>
      <c r="I114" s="105">
        <f t="shared" si="306"/>
        <v>0</v>
      </c>
      <c r="J114" s="105">
        <f t="shared" si="306"/>
        <v>0</v>
      </c>
      <c r="K114" s="151">
        <f t="shared" si="306"/>
        <v>0</v>
      </c>
      <c r="L114" s="151"/>
      <c r="M114" s="151"/>
      <c r="N114" s="57" t="str">
        <f t="shared" si="306"/>
        <v xml:space="preserve"> </v>
      </c>
      <c r="O114" s="125">
        <f t="shared" si="306"/>
        <v>0</v>
      </c>
      <c r="P114" s="125"/>
      <c r="Q114" s="125"/>
      <c r="R114" s="126">
        <f t="shared" si="306"/>
        <v>0</v>
      </c>
      <c r="S114" s="139"/>
      <c r="T114" s="58" t="str">
        <f t="shared" si="306"/>
        <v xml:space="preserve"> </v>
      </c>
      <c r="U114" s="140">
        <f t="shared" si="306"/>
        <v>0</v>
      </c>
      <c r="V114" s="140"/>
      <c r="W114" s="140"/>
      <c r="X114" s="126">
        <f t="shared" si="306"/>
        <v>0</v>
      </c>
      <c r="Y114" s="127"/>
      <c r="Z114" s="59" t="str">
        <f t="shared" si="306"/>
        <v xml:space="preserve"> </v>
      </c>
      <c r="AA114" s="125">
        <f t="shared" si="306"/>
        <v>0</v>
      </c>
      <c r="AB114" s="125"/>
      <c r="AC114" s="125"/>
      <c r="AD114" s="126">
        <f t="shared" si="306"/>
        <v>0</v>
      </c>
      <c r="AE114" s="127"/>
    </row>
    <row r="115" spans="2:237" ht="16.149999999999999" customHeight="1">
      <c r="B115" s="141" t="str">
        <f t="shared" si="306"/>
        <v>計</v>
      </c>
      <c r="C115" s="142"/>
      <c r="D115" s="142"/>
      <c r="E115" s="142"/>
      <c r="F115" s="142"/>
      <c r="G115" s="142"/>
      <c r="H115" s="142"/>
      <c r="I115" s="142"/>
      <c r="J115" s="143"/>
      <c r="K115" s="144">
        <f t="shared" si="306"/>
        <v>0</v>
      </c>
      <c r="L115" s="144"/>
      <c r="M115" s="144"/>
      <c r="N115" s="60">
        <f t="shared" si="306"/>
        <v>0</v>
      </c>
      <c r="O115" s="144">
        <f t="shared" si="306"/>
        <v>0</v>
      </c>
      <c r="P115" s="144"/>
      <c r="Q115" s="144"/>
      <c r="R115" s="145">
        <f t="shared" si="306"/>
        <v>0</v>
      </c>
      <c r="S115" s="146"/>
      <c r="T115" s="61">
        <f t="shared" si="306"/>
        <v>0</v>
      </c>
      <c r="U115" s="147">
        <f t="shared" si="306"/>
        <v>0</v>
      </c>
      <c r="V115" s="147"/>
      <c r="W115" s="147"/>
      <c r="X115" s="145">
        <f t="shared" si="306"/>
        <v>0</v>
      </c>
      <c r="Y115" s="148"/>
      <c r="Z115" s="62">
        <f t="shared" si="306"/>
        <v>0</v>
      </c>
      <c r="AA115" s="144">
        <f t="shared" si="306"/>
        <v>0</v>
      </c>
      <c r="AB115" s="144"/>
      <c r="AC115" s="144"/>
      <c r="AD115" s="145">
        <f t="shared" si="306"/>
        <v>0</v>
      </c>
      <c r="AE115" s="148"/>
    </row>
    <row r="116" spans="2:237" ht="16.149999999999999" customHeight="1">
      <c r="B116" s="137" t="str">
        <f t="shared" si="306"/>
        <v>消費税（</v>
      </c>
      <c r="C116" s="138"/>
      <c r="D116" s="138"/>
      <c r="E116" s="138"/>
      <c r="F116" s="138"/>
      <c r="G116" s="138"/>
      <c r="H116" s="138"/>
      <c r="I116" s="87">
        <f t="shared" si="306"/>
        <v>0.1</v>
      </c>
      <c r="J116" s="64" t="str">
        <f t="shared" si="306"/>
        <v>)</v>
      </c>
      <c r="K116" s="125">
        <f t="shared" si="306"/>
        <v>0</v>
      </c>
      <c r="L116" s="125"/>
      <c r="M116" s="125"/>
      <c r="N116" s="65">
        <f t="shared" si="306"/>
        <v>0</v>
      </c>
      <c r="O116" s="125">
        <f t="shared" si="306"/>
        <v>0</v>
      </c>
      <c r="P116" s="125"/>
      <c r="Q116" s="125"/>
      <c r="R116" s="126">
        <f t="shared" si="306"/>
        <v>0</v>
      </c>
      <c r="S116" s="139"/>
      <c r="T116" s="66">
        <f t="shared" si="306"/>
        <v>0</v>
      </c>
      <c r="U116" s="140">
        <f t="shared" si="306"/>
        <v>0</v>
      </c>
      <c r="V116" s="140"/>
      <c r="W116" s="140"/>
      <c r="X116" s="126">
        <f t="shared" si="306"/>
        <v>0</v>
      </c>
      <c r="Y116" s="127"/>
      <c r="Z116" s="67">
        <f t="shared" si="306"/>
        <v>0</v>
      </c>
      <c r="AA116" s="125">
        <f t="shared" si="306"/>
        <v>0</v>
      </c>
      <c r="AB116" s="125"/>
      <c r="AC116" s="125"/>
      <c r="AD116" s="126">
        <f t="shared" si="306"/>
        <v>0</v>
      </c>
      <c r="AE116" s="127"/>
    </row>
    <row r="117" spans="2:237" ht="16.149999999999999" customHeight="1" thickBot="1">
      <c r="B117" s="128" t="str">
        <f t="shared" si="306"/>
        <v>税　 込</v>
      </c>
      <c r="C117" s="129"/>
      <c r="D117" s="129"/>
      <c r="E117" s="129"/>
      <c r="F117" s="129"/>
      <c r="G117" s="129"/>
      <c r="H117" s="129"/>
      <c r="I117" s="129"/>
      <c r="J117" s="130"/>
      <c r="K117" s="131">
        <f t="shared" si="306"/>
        <v>0</v>
      </c>
      <c r="L117" s="131"/>
      <c r="M117" s="131"/>
      <c r="N117" s="68" t="str">
        <f t="shared" si="306"/>
        <v xml:space="preserve"> </v>
      </c>
      <c r="O117" s="131">
        <f t="shared" si="306"/>
        <v>0</v>
      </c>
      <c r="P117" s="131"/>
      <c r="Q117" s="131"/>
      <c r="R117" s="131">
        <f t="shared" si="306"/>
        <v>0</v>
      </c>
      <c r="S117" s="132"/>
      <c r="T117" s="69" t="str">
        <f t="shared" si="306"/>
        <v xml:space="preserve"> </v>
      </c>
      <c r="U117" s="133">
        <f t="shared" si="306"/>
        <v>0</v>
      </c>
      <c r="V117" s="133"/>
      <c r="W117" s="133"/>
      <c r="X117" s="134">
        <f t="shared" si="306"/>
        <v>0</v>
      </c>
      <c r="Y117" s="135"/>
      <c r="Z117" s="70" t="str">
        <f t="shared" si="306"/>
        <v xml:space="preserve"> </v>
      </c>
      <c r="AA117" s="131">
        <f t="shared" si="306"/>
        <v>0</v>
      </c>
      <c r="AB117" s="131"/>
      <c r="AC117" s="131"/>
      <c r="AD117" s="131">
        <f t="shared" si="306"/>
        <v>0</v>
      </c>
      <c r="AE117" s="136"/>
    </row>
    <row r="118" spans="2:237" ht="16.149999999999999" customHeight="1">
      <c r="B118" s="120" t="str">
        <f t="shared" si="306"/>
        <v>今回支払額算出</v>
      </c>
      <c r="C118" s="121"/>
      <c r="D118" s="121"/>
      <c r="E118" s="121"/>
      <c r="F118" s="41"/>
      <c r="G118" s="41"/>
      <c r="H118" s="41"/>
      <c r="I118" s="41"/>
      <c r="J118" s="41"/>
      <c r="K118" s="41"/>
      <c r="L118" s="41"/>
      <c r="M118" s="41"/>
      <c r="N118" s="41"/>
      <c r="O118" s="41"/>
      <c r="P118" s="41"/>
      <c r="Q118" s="41"/>
      <c r="R118" s="41"/>
      <c r="S118" s="41"/>
      <c r="T118" s="41"/>
      <c r="U118" s="41"/>
      <c r="V118" s="41"/>
      <c r="W118" s="41"/>
      <c r="X118" s="41"/>
      <c r="Y118" s="38"/>
      <c r="Z118" s="22"/>
      <c r="AE118" s="71"/>
    </row>
    <row r="119" spans="2:237" ht="16.149999999999999" customHeight="1">
      <c r="B119" s="74"/>
      <c r="D119" s="113" t="str">
        <f t="shared" si="306"/>
        <v>今回支払額</v>
      </c>
      <c r="E119" s="113"/>
      <c r="F119" s="113"/>
      <c r="G119" s="41" t="str">
        <f t="shared" si="306"/>
        <v xml:space="preserve"> </v>
      </c>
      <c r="H119" s="122" t="str">
        <f t="shared" si="306"/>
        <v xml:space="preserve"> </v>
      </c>
      <c r="I119" s="122"/>
      <c r="J119" s="122"/>
      <c r="K119" s="36" t="str">
        <f t="shared" si="306"/>
        <v xml:space="preserve"> </v>
      </c>
      <c r="L119" s="113" t="str">
        <f t="shared" si="306"/>
        <v xml:space="preserve"> </v>
      </c>
      <c r="M119" s="113"/>
      <c r="N119" s="113"/>
      <c r="O119" s="75"/>
      <c r="P119" s="76"/>
      <c r="Q119" s="41"/>
      <c r="R119" s="41"/>
      <c r="S119" s="41"/>
      <c r="T119" s="38"/>
      <c r="U119" s="38"/>
      <c r="V119" s="77"/>
      <c r="W119" s="77"/>
      <c r="X119" s="77"/>
      <c r="Y119" s="77"/>
      <c r="Z119" s="22"/>
      <c r="AE119" s="71"/>
    </row>
    <row r="120" spans="2:237" ht="16.149999999999999" customHeight="1">
      <c r="B120" s="79"/>
      <c r="D120" s="123">
        <f t="shared" si="306"/>
        <v>0</v>
      </c>
      <c r="E120" s="123"/>
      <c r="F120" s="123"/>
      <c r="G120" s="80" t="str">
        <f t="shared" si="306"/>
        <v xml:space="preserve"> </v>
      </c>
      <c r="H120" s="124" t="str">
        <f t="shared" si="306"/>
        <v xml:space="preserve"> </v>
      </c>
      <c r="I120" s="124"/>
      <c r="J120" s="124"/>
      <c r="K120" s="81" t="str">
        <f t="shared" si="306"/>
        <v xml:space="preserve"> </v>
      </c>
      <c r="L120" s="124" t="str">
        <f t="shared" si="306"/>
        <v xml:space="preserve"> </v>
      </c>
      <c r="M120" s="124"/>
      <c r="N120" s="124"/>
      <c r="O120" s="82"/>
      <c r="P120" s="41"/>
      <c r="Q120" s="42"/>
      <c r="R120" s="41"/>
      <c r="S120" s="41"/>
      <c r="T120" s="38"/>
      <c r="U120" s="38"/>
      <c r="V120" s="22"/>
      <c r="W120" s="22"/>
      <c r="X120" s="22"/>
      <c r="Y120" s="22"/>
      <c r="Z120" s="22"/>
      <c r="AE120" s="71"/>
    </row>
    <row r="121" spans="2:237" ht="16.149999999999999" customHeight="1">
      <c r="B121" s="111" t="str">
        <f t="shared" si="306"/>
        <v>※第１回　出来高請求時には法定外保険負担金(請負金額×0.002)が相殺されます。</v>
      </c>
      <c r="C121" s="112"/>
      <c r="D121" s="112"/>
      <c r="E121" s="112"/>
      <c r="F121" s="112"/>
      <c r="G121" s="112"/>
      <c r="H121" s="112"/>
      <c r="I121" s="112"/>
      <c r="J121" s="112"/>
      <c r="K121" s="112"/>
      <c r="L121" s="113"/>
      <c r="M121" s="113"/>
      <c r="N121" s="41"/>
      <c r="O121" s="22"/>
      <c r="P121" s="41"/>
      <c r="Q121" s="42"/>
      <c r="R121" s="22"/>
      <c r="S121" s="22"/>
      <c r="T121" s="29"/>
      <c r="U121" s="84"/>
      <c r="V121" s="85"/>
      <c r="W121" s="85"/>
      <c r="X121" s="85"/>
      <c r="Y121" s="85"/>
      <c r="Z121" s="22"/>
      <c r="AE121" s="71"/>
    </row>
    <row r="122" spans="2:237" ht="16.149999999999999" customHeight="1">
      <c r="B122" s="114">
        <f t="shared" si="306"/>
        <v>0</v>
      </c>
      <c r="C122" s="115"/>
      <c r="D122" s="115"/>
      <c r="E122" s="115"/>
      <c r="F122" s="115"/>
      <c r="G122" s="115"/>
      <c r="H122" s="115"/>
      <c r="I122" s="115"/>
      <c r="J122" s="115"/>
      <c r="K122" s="115"/>
      <c r="L122" s="80"/>
      <c r="M122" s="82"/>
      <c r="N122" s="80"/>
      <c r="O122" s="82"/>
      <c r="P122" s="41"/>
      <c r="Q122" s="41"/>
      <c r="R122" s="22"/>
      <c r="S122" s="22"/>
      <c r="T122" s="29"/>
      <c r="U122" s="84"/>
      <c r="V122" s="85"/>
      <c r="W122" s="85"/>
      <c r="X122" s="85"/>
      <c r="Y122" s="85"/>
      <c r="Z122" s="22"/>
      <c r="AE122" s="71"/>
    </row>
    <row r="123" spans="2:237" ht="17.45" customHeight="1" thickBot="1">
      <c r="B123" s="116">
        <v>4</v>
      </c>
      <c r="C123" s="117"/>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8"/>
    </row>
    <row r="124" spans="2:237" ht="16.149999999999999" customHeight="1" thickBot="1">
      <c r="B124" s="22"/>
      <c r="C124" s="22"/>
      <c r="D124" s="22"/>
      <c r="E124" s="22"/>
      <c r="F124" s="22"/>
      <c r="G124" s="22"/>
      <c r="H124" s="22"/>
      <c r="I124" s="22"/>
      <c r="J124" s="22"/>
      <c r="K124" s="22"/>
      <c r="L124" s="22"/>
      <c r="M124" s="22"/>
      <c r="N124" s="22"/>
      <c r="O124" s="22"/>
      <c r="P124" s="22"/>
      <c r="Q124" s="22"/>
      <c r="R124" s="22"/>
      <c r="S124" s="22"/>
      <c r="T124" s="22"/>
      <c r="U124" s="22"/>
      <c r="V124" s="22"/>
      <c r="W124" s="22"/>
      <c r="X124" s="119"/>
      <c r="Y124" s="119"/>
      <c r="Z124" s="22"/>
    </row>
    <row r="125" spans="2:237" ht="10.9" customHeight="1">
      <c r="HZ125" s="88" t="str">
        <f>VLOOKUP($AG$2,$HZ$130:$IH$132,2,FALSE)</f>
        <v>総務部長</v>
      </c>
      <c r="IA125" s="89" t="str">
        <f>VLOOKUP($AG$2,$HZ$130:$IH$132,3,FALSE)</f>
        <v>建築部長</v>
      </c>
      <c r="IB125" s="89" t="str">
        <f>VLOOKUP($AG$2,$HZ$130:$IH$132,4,FALSE)</f>
        <v>工藤</v>
      </c>
      <c r="IC125" s="90" t="str">
        <f>VLOOKUP($AG$2,$HZ$130:$IH$132,5,FALSE)</f>
        <v>豊野</v>
      </c>
    </row>
    <row r="126" spans="2:237" ht="35.450000000000003" customHeight="1">
      <c r="HZ126" s="91"/>
      <c r="IA126" s="92"/>
      <c r="IB126" s="92"/>
      <c r="IC126" s="93"/>
    </row>
    <row r="127" spans="2:237" ht="10.9" customHeight="1">
      <c r="HZ127" s="94" t="str">
        <f>VLOOKUP($AG$2,$HZ$130:$IH$132,6,FALSE)</f>
        <v>-</v>
      </c>
      <c r="IA127" s="95" t="str">
        <f>VLOOKUP($AG$2,$HZ$130:$IH$132,7,FALSE)</f>
        <v>-</v>
      </c>
      <c r="IB127" s="95" t="str">
        <f>VLOOKUP($AG$2,$HZ$130:$IH$132,8,FALSE)</f>
        <v>-</v>
      </c>
      <c r="IC127" s="96" t="str">
        <f>VLOOKUP($AG$2,$HZ$130:$IH$132,9,FALSE)</f>
        <v>担当者</v>
      </c>
    </row>
    <row r="128" spans="2:237" ht="35.450000000000003" customHeight="1" thickBot="1">
      <c r="HZ128" s="97"/>
      <c r="IA128" s="98"/>
      <c r="IB128" s="98"/>
      <c r="IC128" s="99"/>
    </row>
    <row r="129" spans="234:242" ht="18" customHeight="1"/>
    <row r="130" spans="234:242" ht="18" customHeight="1">
      <c r="HZ130" s="100" t="s">
        <v>112</v>
      </c>
      <c r="IA130" s="101" t="s">
        <v>113</v>
      </c>
      <c r="IB130" s="101" t="s">
        <v>114</v>
      </c>
      <c r="IC130" s="101" t="s">
        <v>147</v>
      </c>
      <c r="ID130" s="101" t="s">
        <v>148</v>
      </c>
      <c r="IE130" s="101" t="s">
        <v>120</v>
      </c>
      <c r="IF130" s="101" t="s">
        <v>120</v>
      </c>
      <c r="IG130" s="101" t="s">
        <v>120</v>
      </c>
      <c r="IH130" s="92" t="s">
        <v>50</v>
      </c>
    </row>
    <row r="131" spans="234:242" ht="18" customHeight="1">
      <c r="HZ131" s="102" t="s">
        <v>115</v>
      </c>
      <c r="IA131" s="92" t="s">
        <v>113</v>
      </c>
      <c r="IB131" s="92" t="s">
        <v>116</v>
      </c>
      <c r="IC131" s="92" t="s">
        <v>120</v>
      </c>
      <c r="ID131" s="92" t="s">
        <v>120</v>
      </c>
      <c r="IE131" s="92" t="s">
        <v>120</v>
      </c>
      <c r="IF131" s="92" t="s">
        <v>120</v>
      </c>
      <c r="IG131" s="92" t="s">
        <v>120</v>
      </c>
      <c r="IH131" s="92" t="s">
        <v>50</v>
      </c>
    </row>
    <row r="132" spans="234:242" ht="18" customHeight="1">
      <c r="HZ132" s="102" t="s">
        <v>119</v>
      </c>
      <c r="IA132" s="92" t="s">
        <v>113</v>
      </c>
      <c r="IB132" s="92" t="s">
        <v>117</v>
      </c>
      <c r="IC132" s="101" t="s">
        <v>149</v>
      </c>
      <c r="ID132" s="101" t="s">
        <v>150</v>
      </c>
      <c r="IE132" s="101" t="s">
        <v>151</v>
      </c>
      <c r="IF132" s="101" t="s">
        <v>152</v>
      </c>
      <c r="IG132" s="101" t="s">
        <v>120</v>
      </c>
      <c r="IH132" s="92" t="s">
        <v>50</v>
      </c>
    </row>
  </sheetData>
  <sheetProtection algorithmName="SHA-512" hashValue="BSway7zgzR5yGUaLcU5SQZ8bk1ZFkx2QK1PyOWvb/tCwPIcch05JtNId6KAISRdvkB1GvuQSqZM0IpW5zIk/Nw==" saltValue="HFKRolCApAdu5Jb0OEBx8g==" spinCount="100000" sheet="1" objects="1" scenarios="1"/>
  <mergeCells count="1293">
    <mergeCell ref="AA25:AC25"/>
    <mergeCell ref="B17:V17"/>
    <mergeCell ref="W17:AE17"/>
    <mergeCell ref="B47:V47"/>
    <mergeCell ref="W47:AE47"/>
    <mergeCell ref="B77:V77"/>
    <mergeCell ref="W77:AE77"/>
    <mergeCell ref="B107:V107"/>
    <mergeCell ref="W107:AE107"/>
    <mergeCell ref="K18:M19"/>
    <mergeCell ref="J18:J19"/>
    <mergeCell ref="I18:I19"/>
    <mergeCell ref="I48:I49"/>
    <mergeCell ref="J48:J49"/>
    <mergeCell ref="K48:M49"/>
    <mergeCell ref="I78:I79"/>
    <mergeCell ref="J78:J79"/>
    <mergeCell ref="K78:M79"/>
    <mergeCell ref="B20:H20"/>
    <mergeCell ref="AD25:AE25"/>
    <mergeCell ref="B32:K32"/>
    <mergeCell ref="B33:AE33"/>
    <mergeCell ref="X34:Y34"/>
    <mergeCell ref="B35:H35"/>
    <mergeCell ref="B36:H36"/>
    <mergeCell ref="L37:R37"/>
    <mergeCell ref="S37:V37"/>
    <mergeCell ref="AC37:AE37"/>
    <mergeCell ref="L42:N42"/>
    <mergeCell ref="O42:Q42"/>
    <mergeCell ref="N38:P38"/>
    <mergeCell ref="R38:T38"/>
    <mergeCell ref="AG11:AV13"/>
    <mergeCell ref="N8:P8"/>
    <mergeCell ref="R8:T8"/>
    <mergeCell ref="AA8:AB8"/>
    <mergeCell ref="AC8:AE8"/>
    <mergeCell ref="AJ18:AJ19"/>
    <mergeCell ref="AK18:AM19"/>
    <mergeCell ref="AN18:AN19"/>
    <mergeCell ref="AO18:AQ19"/>
    <mergeCell ref="AR18:AR19"/>
    <mergeCell ref="AS18:AU19"/>
    <mergeCell ref="AW21:AY21"/>
    <mergeCell ref="AA22:AC22"/>
    <mergeCell ref="AD22:AE22"/>
    <mergeCell ref="AG22:AI22"/>
    <mergeCell ref="K20:M20"/>
    <mergeCell ref="O20:Q20"/>
    <mergeCell ref="R20:S20"/>
    <mergeCell ref="U20:W20"/>
    <mergeCell ref="X20:Y20"/>
    <mergeCell ref="AK22:AM22"/>
    <mergeCell ref="AO22:AQ22"/>
    <mergeCell ref="AS22:AU22"/>
    <mergeCell ref="AV18:AV19"/>
    <mergeCell ref="AW18:AY19"/>
    <mergeCell ref="B9:G9"/>
    <mergeCell ref="U9:V9"/>
    <mergeCell ref="W9:AE9"/>
    <mergeCell ref="B5:H5"/>
    <mergeCell ref="AF5:AG5"/>
    <mergeCell ref="B6:H6"/>
    <mergeCell ref="L7:R7"/>
    <mergeCell ref="S7:V7"/>
    <mergeCell ref="AC7:AE7"/>
    <mergeCell ref="N1:Q1"/>
    <mergeCell ref="S1:U1"/>
    <mergeCell ref="W1:Z1"/>
    <mergeCell ref="AB1:AE1"/>
    <mergeCell ref="C2:D2"/>
    <mergeCell ref="J2:L2"/>
    <mergeCell ref="N2:Q3"/>
    <mergeCell ref="S2:U3"/>
    <mergeCell ref="W2:Z3"/>
    <mergeCell ref="AB2:AE3"/>
    <mergeCell ref="AG1:AJ1"/>
    <mergeCell ref="AG2:AJ3"/>
    <mergeCell ref="AH9:AX9"/>
    <mergeCell ref="AH8:AX8"/>
    <mergeCell ref="AH7:AX7"/>
    <mergeCell ref="AH6:AX6"/>
    <mergeCell ref="AH5:AX5"/>
    <mergeCell ref="AN2:AT3"/>
    <mergeCell ref="AN1:AV1"/>
    <mergeCell ref="B13:D13"/>
    <mergeCell ref="E13:H13"/>
    <mergeCell ref="U13:V13"/>
    <mergeCell ref="W13:Y13"/>
    <mergeCell ref="Z13:AA13"/>
    <mergeCell ref="AB13:AD13"/>
    <mergeCell ref="L12:N12"/>
    <mergeCell ref="O12:Q12"/>
    <mergeCell ref="U12:V12"/>
    <mergeCell ref="W12:AE12"/>
    <mergeCell ref="E10:I11"/>
    <mergeCell ref="U10:V10"/>
    <mergeCell ref="W10:AE10"/>
    <mergeCell ref="L11:N11"/>
    <mergeCell ref="O11:Q11"/>
    <mergeCell ref="U11:V11"/>
    <mergeCell ref="W11:AE11"/>
    <mergeCell ref="B10:D11"/>
    <mergeCell ref="J10:J11"/>
    <mergeCell ref="D12:K12"/>
    <mergeCell ref="B12:C12"/>
    <mergeCell ref="BY14:CB15"/>
    <mergeCell ref="CC14:CF15"/>
    <mergeCell ref="CG14:CJ15"/>
    <mergeCell ref="AO14:AR15"/>
    <mergeCell ref="AS14:AV15"/>
    <mergeCell ref="AW14:AZ15"/>
    <mergeCell ref="BA14:BD15"/>
    <mergeCell ref="BE14:BH15"/>
    <mergeCell ref="BI14:BL15"/>
    <mergeCell ref="B14:D15"/>
    <mergeCell ref="E14:O15"/>
    <mergeCell ref="U14:V14"/>
    <mergeCell ref="W14:AE14"/>
    <mergeCell ref="AG14:AJ15"/>
    <mergeCell ref="AK14:AN15"/>
    <mergeCell ref="U15:V15"/>
    <mergeCell ref="W15:AE15"/>
    <mergeCell ref="HU14:HX15"/>
    <mergeCell ref="GC14:GF15"/>
    <mergeCell ref="GG14:GJ15"/>
    <mergeCell ref="GK14:GN15"/>
    <mergeCell ref="GO14:GR15"/>
    <mergeCell ref="GS14:GV15"/>
    <mergeCell ref="GW14:GZ15"/>
    <mergeCell ref="FE14:FH15"/>
    <mergeCell ref="FI14:FL15"/>
    <mergeCell ref="FM14:FP15"/>
    <mergeCell ref="FQ14:FT15"/>
    <mergeCell ref="FU14:FX15"/>
    <mergeCell ref="FY14:GB15"/>
    <mergeCell ref="EG14:EJ15"/>
    <mergeCell ref="EK14:EN15"/>
    <mergeCell ref="EO14:ER15"/>
    <mergeCell ref="ES14:EV15"/>
    <mergeCell ref="EW14:EZ15"/>
    <mergeCell ref="FA14:FD15"/>
    <mergeCell ref="BA16:BD17"/>
    <mergeCell ref="BE16:BH17"/>
    <mergeCell ref="BI16:BL17"/>
    <mergeCell ref="BM16:BP17"/>
    <mergeCell ref="BQ16:BT17"/>
    <mergeCell ref="BU16:BX17"/>
    <mergeCell ref="W16:AE16"/>
    <mergeCell ref="AG16:AJ17"/>
    <mergeCell ref="AK16:AN17"/>
    <mergeCell ref="AO16:AR17"/>
    <mergeCell ref="AS16:AV17"/>
    <mergeCell ref="AW16:AZ17"/>
    <mergeCell ref="HA14:HD15"/>
    <mergeCell ref="HE14:HH15"/>
    <mergeCell ref="HI14:HL15"/>
    <mergeCell ref="HM14:HP15"/>
    <mergeCell ref="HQ14:HT15"/>
    <mergeCell ref="DI14:DL15"/>
    <mergeCell ref="DM14:DP15"/>
    <mergeCell ref="DQ14:DT15"/>
    <mergeCell ref="DU14:DX15"/>
    <mergeCell ref="DY14:EB15"/>
    <mergeCell ref="EC14:EF15"/>
    <mergeCell ref="CK14:CN15"/>
    <mergeCell ref="CO14:CR15"/>
    <mergeCell ref="CS14:CV15"/>
    <mergeCell ref="CW14:CZ15"/>
    <mergeCell ref="DA14:DD15"/>
    <mergeCell ref="DE14:DH15"/>
    <mergeCell ref="BM14:BP15"/>
    <mergeCell ref="BQ14:BT15"/>
    <mergeCell ref="BU14:BX15"/>
    <mergeCell ref="FM16:FP17"/>
    <mergeCell ref="DU16:DX17"/>
    <mergeCell ref="DY16:EB17"/>
    <mergeCell ref="EC16:EF17"/>
    <mergeCell ref="EG16:EJ17"/>
    <mergeCell ref="EK16:EN17"/>
    <mergeCell ref="EO16:ER17"/>
    <mergeCell ref="CW16:CZ17"/>
    <mergeCell ref="DA16:DD17"/>
    <mergeCell ref="DE16:DH17"/>
    <mergeCell ref="DI16:DL17"/>
    <mergeCell ref="DM16:DP17"/>
    <mergeCell ref="DQ16:DT17"/>
    <mergeCell ref="BY16:CB17"/>
    <mergeCell ref="CC16:CF17"/>
    <mergeCell ref="CG16:CJ17"/>
    <mergeCell ref="CK16:CN17"/>
    <mergeCell ref="CO16:CR17"/>
    <mergeCell ref="CS16:CV17"/>
    <mergeCell ref="HM16:HP17"/>
    <mergeCell ref="HQ16:HT17"/>
    <mergeCell ref="HU16:HX17"/>
    <mergeCell ref="B18:H19"/>
    <mergeCell ref="N18:S18"/>
    <mergeCell ref="T18:Y18"/>
    <mergeCell ref="Z18:AE18"/>
    <mergeCell ref="AG18:AI19"/>
    <mergeCell ref="GO16:GR17"/>
    <mergeCell ref="GS16:GV17"/>
    <mergeCell ref="GW16:GZ17"/>
    <mergeCell ref="HA16:HD17"/>
    <mergeCell ref="HE16:HH17"/>
    <mergeCell ref="HI16:HL17"/>
    <mergeCell ref="FQ16:FT17"/>
    <mergeCell ref="FU16:FX17"/>
    <mergeCell ref="FY16:GB17"/>
    <mergeCell ref="GC16:GF17"/>
    <mergeCell ref="GG16:GJ17"/>
    <mergeCell ref="GK16:GN17"/>
    <mergeCell ref="ES16:EV17"/>
    <mergeCell ref="EW16:EZ17"/>
    <mergeCell ref="FA16:FD17"/>
    <mergeCell ref="FE16:FH17"/>
    <mergeCell ref="BT18:BT19"/>
    <mergeCell ref="BU18:BW19"/>
    <mergeCell ref="BX18:BX19"/>
    <mergeCell ref="BY18:CA19"/>
    <mergeCell ref="CB18:CB19"/>
    <mergeCell ref="CC18:CE19"/>
    <mergeCell ref="BH18:BH19"/>
    <mergeCell ref="FI16:FL17"/>
    <mergeCell ref="AZ18:AZ19"/>
    <mergeCell ref="BA18:BC19"/>
    <mergeCell ref="BD18:BD19"/>
    <mergeCell ref="BE18:BG19"/>
    <mergeCell ref="DD18:DD19"/>
    <mergeCell ref="DE18:DG19"/>
    <mergeCell ref="DH18:DH19"/>
    <mergeCell ref="DI18:DK19"/>
    <mergeCell ref="DL18:DL19"/>
    <mergeCell ref="DM18:DO19"/>
    <mergeCell ref="CR18:CR19"/>
    <mergeCell ref="CS18:CU19"/>
    <mergeCell ref="CV18:CV19"/>
    <mergeCell ref="CW18:CY19"/>
    <mergeCell ref="CZ18:CZ19"/>
    <mergeCell ref="DA18:DC19"/>
    <mergeCell ref="CF18:CF19"/>
    <mergeCell ref="CG18:CI19"/>
    <mergeCell ref="CJ18:CJ19"/>
    <mergeCell ref="CK18:CM19"/>
    <mergeCell ref="CN18:CN19"/>
    <mergeCell ref="CO18:CQ19"/>
    <mergeCell ref="EB18:EB19"/>
    <mergeCell ref="EC18:EE19"/>
    <mergeCell ref="EF18:EF19"/>
    <mergeCell ref="EG18:EI19"/>
    <mergeCell ref="EJ18:EJ19"/>
    <mergeCell ref="EK18:EM19"/>
    <mergeCell ref="DP18:DP19"/>
    <mergeCell ref="DQ18:DS19"/>
    <mergeCell ref="DT18:DT19"/>
    <mergeCell ref="DU18:DW19"/>
    <mergeCell ref="DX18:DX19"/>
    <mergeCell ref="DY18:EA19"/>
    <mergeCell ref="BI18:BK19"/>
    <mergeCell ref="BL18:BL19"/>
    <mergeCell ref="BM18:BO19"/>
    <mergeCell ref="BP18:BP19"/>
    <mergeCell ref="BQ18:BS19"/>
    <mergeCell ref="GG18:GI19"/>
    <mergeCell ref="FL18:FL19"/>
    <mergeCell ref="FM18:FO19"/>
    <mergeCell ref="FP18:FP19"/>
    <mergeCell ref="FQ18:FS19"/>
    <mergeCell ref="FT18:FT19"/>
    <mergeCell ref="FU18:FW19"/>
    <mergeCell ref="EZ18:EZ19"/>
    <mergeCell ref="FA18:FC19"/>
    <mergeCell ref="FD18:FD19"/>
    <mergeCell ref="FE18:FG19"/>
    <mergeCell ref="FH18:FH19"/>
    <mergeCell ref="FI18:FK19"/>
    <mergeCell ref="EN18:EN19"/>
    <mergeCell ref="EO18:EQ19"/>
    <mergeCell ref="ER18:ER19"/>
    <mergeCell ref="ES18:EU19"/>
    <mergeCell ref="EV18:EV19"/>
    <mergeCell ref="EW18:EY19"/>
    <mergeCell ref="HT18:HT19"/>
    <mergeCell ref="HU18:HW19"/>
    <mergeCell ref="HX18:HX19"/>
    <mergeCell ref="O19:Q19"/>
    <mergeCell ref="R19:S19"/>
    <mergeCell ref="U19:W19"/>
    <mergeCell ref="X19:Y19"/>
    <mergeCell ref="AA19:AC19"/>
    <mergeCell ref="AD19:AE19"/>
    <mergeCell ref="HH18:HH19"/>
    <mergeCell ref="HI18:HK19"/>
    <mergeCell ref="HL18:HL19"/>
    <mergeCell ref="HM18:HO19"/>
    <mergeCell ref="HP18:HP19"/>
    <mergeCell ref="HQ18:HS19"/>
    <mergeCell ref="GV18:GV19"/>
    <mergeCell ref="GW18:GY19"/>
    <mergeCell ref="GZ18:GZ19"/>
    <mergeCell ref="HA18:HC19"/>
    <mergeCell ref="HD18:HD19"/>
    <mergeCell ref="HE18:HG19"/>
    <mergeCell ref="GJ18:GJ19"/>
    <mergeCell ref="GK18:GM19"/>
    <mergeCell ref="GN18:GN19"/>
    <mergeCell ref="GO18:GQ19"/>
    <mergeCell ref="GR18:GR19"/>
    <mergeCell ref="GS18:GU19"/>
    <mergeCell ref="FX18:FX19"/>
    <mergeCell ref="FY18:GA19"/>
    <mergeCell ref="GB18:GB19"/>
    <mergeCell ref="GC18:GE19"/>
    <mergeCell ref="GF18:GF19"/>
    <mergeCell ref="BU20:BW20"/>
    <mergeCell ref="BY20:CA20"/>
    <mergeCell ref="CC20:CE20"/>
    <mergeCell ref="CG20:CI20"/>
    <mergeCell ref="CK20:CM20"/>
    <mergeCell ref="CO20:CQ20"/>
    <mergeCell ref="AW20:AY20"/>
    <mergeCell ref="BA20:BC20"/>
    <mergeCell ref="BE20:BG20"/>
    <mergeCell ref="BI20:BK20"/>
    <mergeCell ref="BM20:BO20"/>
    <mergeCell ref="BQ20:BS20"/>
    <mergeCell ref="AA20:AC20"/>
    <mergeCell ref="AD20:AE20"/>
    <mergeCell ref="AG20:AI20"/>
    <mergeCell ref="AK20:AM20"/>
    <mergeCell ref="AO20:AQ20"/>
    <mergeCell ref="AS20:AU20"/>
    <mergeCell ref="GC20:GE20"/>
    <mergeCell ref="GG20:GI20"/>
    <mergeCell ref="EO20:EQ20"/>
    <mergeCell ref="ES20:EU20"/>
    <mergeCell ref="EW20:EY20"/>
    <mergeCell ref="FA20:FC20"/>
    <mergeCell ref="FE20:FG20"/>
    <mergeCell ref="FI20:FK20"/>
    <mergeCell ref="DQ20:DS20"/>
    <mergeCell ref="DU20:DW20"/>
    <mergeCell ref="DY20:EA20"/>
    <mergeCell ref="EC20:EE20"/>
    <mergeCell ref="EG20:EI20"/>
    <mergeCell ref="EK20:EM20"/>
    <mergeCell ref="CS20:CU20"/>
    <mergeCell ref="CW20:CY20"/>
    <mergeCell ref="DA20:DC20"/>
    <mergeCell ref="DE20:DG20"/>
    <mergeCell ref="DI20:DK20"/>
    <mergeCell ref="DM20:DO20"/>
    <mergeCell ref="BA21:BC21"/>
    <mergeCell ref="BE21:BG21"/>
    <mergeCell ref="BI21:BK21"/>
    <mergeCell ref="BM21:BO21"/>
    <mergeCell ref="BQ21:BS21"/>
    <mergeCell ref="AA21:AC21"/>
    <mergeCell ref="AD21:AE21"/>
    <mergeCell ref="AG21:AI21"/>
    <mergeCell ref="AK21:AM21"/>
    <mergeCell ref="AO21:AQ21"/>
    <mergeCell ref="AS21:AU21"/>
    <mergeCell ref="HI20:HK20"/>
    <mergeCell ref="HM20:HO20"/>
    <mergeCell ref="HQ20:HS20"/>
    <mergeCell ref="HU20:HW20"/>
    <mergeCell ref="B21:H21"/>
    <mergeCell ref="K21:M21"/>
    <mergeCell ref="O21:Q21"/>
    <mergeCell ref="R21:S21"/>
    <mergeCell ref="U21:W21"/>
    <mergeCell ref="X21:Y21"/>
    <mergeCell ref="GK20:GM20"/>
    <mergeCell ref="GO20:GQ20"/>
    <mergeCell ref="GS20:GU20"/>
    <mergeCell ref="GW20:GY20"/>
    <mergeCell ref="HA20:HC20"/>
    <mergeCell ref="HE20:HG20"/>
    <mergeCell ref="FM20:FO20"/>
    <mergeCell ref="FQ20:FS20"/>
    <mergeCell ref="FU20:FW20"/>
    <mergeCell ref="FY20:GA20"/>
    <mergeCell ref="FE21:FG21"/>
    <mergeCell ref="FI21:FK21"/>
    <mergeCell ref="DQ21:DS21"/>
    <mergeCell ref="DU21:DW21"/>
    <mergeCell ref="DY21:EA21"/>
    <mergeCell ref="EC21:EE21"/>
    <mergeCell ref="EG21:EI21"/>
    <mergeCell ref="EK21:EM21"/>
    <mergeCell ref="CS21:CU21"/>
    <mergeCell ref="CW21:CY21"/>
    <mergeCell ref="DA21:DC21"/>
    <mergeCell ref="DE21:DG21"/>
    <mergeCell ref="DI21:DK21"/>
    <mergeCell ref="DM21:DO21"/>
    <mergeCell ref="BU21:BW21"/>
    <mergeCell ref="BY21:CA21"/>
    <mergeCell ref="CC21:CE21"/>
    <mergeCell ref="CG21:CI21"/>
    <mergeCell ref="CK21:CM21"/>
    <mergeCell ref="CO21:CQ21"/>
    <mergeCell ref="HI21:HK21"/>
    <mergeCell ref="HM21:HO21"/>
    <mergeCell ref="HQ21:HS21"/>
    <mergeCell ref="HU21:HW21"/>
    <mergeCell ref="B22:H22"/>
    <mergeCell ref="K22:M22"/>
    <mergeCell ref="O22:Q22"/>
    <mergeCell ref="R22:S22"/>
    <mergeCell ref="U22:W22"/>
    <mergeCell ref="X22:Y22"/>
    <mergeCell ref="GK21:GM21"/>
    <mergeCell ref="GO21:GQ21"/>
    <mergeCell ref="GS21:GU21"/>
    <mergeCell ref="GW21:GY21"/>
    <mergeCell ref="HA21:HC21"/>
    <mergeCell ref="HE21:HG21"/>
    <mergeCell ref="FM21:FO21"/>
    <mergeCell ref="FQ21:FS21"/>
    <mergeCell ref="FU21:FW21"/>
    <mergeCell ref="FY21:GA21"/>
    <mergeCell ref="GC21:GE21"/>
    <mergeCell ref="GG21:GI21"/>
    <mergeCell ref="EO21:EQ21"/>
    <mergeCell ref="ES21:EU21"/>
    <mergeCell ref="EW21:EY21"/>
    <mergeCell ref="FA21:FC21"/>
    <mergeCell ref="EG22:EI22"/>
    <mergeCell ref="EK22:EM22"/>
    <mergeCell ref="CS22:CU22"/>
    <mergeCell ref="CW22:CY22"/>
    <mergeCell ref="DA22:DC22"/>
    <mergeCell ref="DE22:DG22"/>
    <mergeCell ref="DI22:DK22"/>
    <mergeCell ref="DM22:DO22"/>
    <mergeCell ref="BU22:BW22"/>
    <mergeCell ref="BY22:CA22"/>
    <mergeCell ref="CC22:CE22"/>
    <mergeCell ref="CG22:CI22"/>
    <mergeCell ref="CK22:CM22"/>
    <mergeCell ref="CO22:CQ22"/>
    <mergeCell ref="AW22:AY22"/>
    <mergeCell ref="BA22:BC22"/>
    <mergeCell ref="BE22:BG22"/>
    <mergeCell ref="BI22:BK22"/>
    <mergeCell ref="BM22:BO22"/>
    <mergeCell ref="BQ22:BS22"/>
    <mergeCell ref="HI22:HK22"/>
    <mergeCell ref="HM22:HO22"/>
    <mergeCell ref="HQ22:HS22"/>
    <mergeCell ref="HU22:HW22"/>
    <mergeCell ref="B23:H23"/>
    <mergeCell ref="K23:M23"/>
    <mergeCell ref="O23:Q23"/>
    <mergeCell ref="R23:S23"/>
    <mergeCell ref="U23:W23"/>
    <mergeCell ref="X23:Y23"/>
    <mergeCell ref="GK22:GM22"/>
    <mergeCell ref="GO22:GQ22"/>
    <mergeCell ref="GS22:GU22"/>
    <mergeCell ref="GW22:GY22"/>
    <mergeCell ref="HA22:HC22"/>
    <mergeCell ref="HE22:HG22"/>
    <mergeCell ref="FM22:FO22"/>
    <mergeCell ref="FQ22:FS22"/>
    <mergeCell ref="FU22:FW22"/>
    <mergeCell ref="FY22:GA22"/>
    <mergeCell ref="GC22:GE22"/>
    <mergeCell ref="GG22:GI22"/>
    <mergeCell ref="EO22:EQ22"/>
    <mergeCell ref="ES22:EU22"/>
    <mergeCell ref="EW22:EY22"/>
    <mergeCell ref="FA22:FC22"/>
    <mergeCell ref="FE22:FG22"/>
    <mergeCell ref="FI22:FK22"/>
    <mergeCell ref="DQ22:DS22"/>
    <mergeCell ref="DU22:DW22"/>
    <mergeCell ref="DY22:EA22"/>
    <mergeCell ref="EC22:EE22"/>
    <mergeCell ref="BU23:BW23"/>
    <mergeCell ref="BY23:CA23"/>
    <mergeCell ref="CC23:CE23"/>
    <mergeCell ref="AK23:AM23"/>
    <mergeCell ref="AO23:AQ23"/>
    <mergeCell ref="AS23:AU23"/>
    <mergeCell ref="GC23:GE23"/>
    <mergeCell ref="GG23:GI23"/>
    <mergeCell ref="EO23:EQ23"/>
    <mergeCell ref="ES23:EU23"/>
    <mergeCell ref="EW23:EY23"/>
    <mergeCell ref="FA23:FC23"/>
    <mergeCell ref="FE23:FG23"/>
    <mergeCell ref="FI23:FK23"/>
    <mergeCell ref="DQ23:DS23"/>
    <mergeCell ref="DU23:DW23"/>
    <mergeCell ref="DY23:EA23"/>
    <mergeCell ref="EC23:EE23"/>
    <mergeCell ref="EG23:EI23"/>
    <mergeCell ref="EK23:EM23"/>
    <mergeCell ref="CS23:CU23"/>
    <mergeCell ref="CW23:CY23"/>
    <mergeCell ref="DA23:DC23"/>
    <mergeCell ref="DE23:DG23"/>
    <mergeCell ref="DI23:DK23"/>
    <mergeCell ref="DM23:DO23"/>
    <mergeCell ref="AW24:AY24"/>
    <mergeCell ref="BA24:BC24"/>
    <mergeCell ref="BE24:BG24"/>
    <mergeCell ref="BI24:BK24"/>
    <mergeCell ref="BM24:BO24"/>
    <mergeCell ref="BQ24:BS24"/>
    <mergeCell ref="AA24:AC24"/>
    <mergeCell ref="AD24:AE24"/>
    <mergeCell ref="AG24:AI24"/>
    <mergeCell ref="AK24:AM24"/>
    <mergeCell ref="AO24:AQ24"/>
    <mergeCell ref="AS24:AU24"/>
    <mergeCell ref="HI23:HK23"/>
    <mergeCell ref="HM23:HO23"/>
    <mergeCell ref="BU24:BW24"/>
    <mergeCell ref="BY24:CA24"/>
    <mergeCell ref="CC24:CE24"/>
    <mergeCell ref="CG24:CI24"/>
    <mergeCell ref="CK24:CM24"/>
    <mergeCell ref="CO24:CQ24"/>
    <mergeCell ref="CG23:CI23"/>
    <mergeCell ref="CK23:CM23"/>
    <mergeCell ref="CO23:CQ23"/>
    <mergeCell ref="AW23:AY23"/>
    <mergeCell ref="BA23:BC23"/>
    <mergeCell ref="BE23:BG23"/>
    <mergeCell ref="BI23:BK23"/>
    <mergeCell ref="BM23:BO23"/>
    <mergeCell ref="BQ23:BS23"/>
    <mergeCell ref="AA23:AC23"/>
    <mergeCell ref="AD23:AE23"/>
    <mergeCell ref="AG23:AI23"/>
    <mergeCell ref="HQ23:HS23"/>
    <mergeCell ref="HU23:HW23"/>
    <mergeCell ref="B24:H24"/>
    <mergeCell ref="K24:M24"/>
    <mergeCell ref="O24:Q24"/>
    <mergeCell ref="R24:S24"/>
    <mergeCell ref="U24:W24"/>
    <mergeCell ref="X24:Y24"/>
    <mergeCell ref="GK23:GM23"/>
    <mergeCell ref="GO23:GQ23"/>
    <mergeCell ref="GS23:GU23"/>
    <mergeCell ref="GW23:GY23"/>
    <mergeCell ref="HA23:HC23"/>
    <mergeCell ref="HE23:HG23"/>
    <mergeCell ref="FM23:FO23"/>
    <mergeCell ref="FQ23:FS23"/>
    <mergeCell ref="FU23:FW23"/>
    <mergeCell ref="FY23:GA23"/>
    <mergeCell ref="FE24:FG24"/>
    <mergeCell ref="FI24:FK24"/>
    <mergeCell ref="DQ24:DS24"/>
    <mergeCell ref="DU24:DW24"/>
    <mergeCell ref="DY24:EA24"/>
    <mergeCell ref="EC24:EE24"/>
    <mergeCell ref="EG24:EI24"/>
    <mergeCell ref="EK24:EM24"/>
    <mergeCell ref="CS24:CU24"/>
    <mergeCell ref="CW24:CY24"/>
    <mergeCell ref="DA24:DC24"/>
    <mergeCell ref="DE24:DG24"/>
    <mergeCell ref="DI24:DK24"/>
    <mergeCell ref="DM24:DO24"/>
    <mergeCell ref="AG25:AI25"/>
    <mergeCell ref="AK25:AM25"/>
    <mergeCell ref="AO25:AQ25"/>
    <mergeCell ref="AS25:AU25"/>
    <mergeCell ref="HI24:HK24"/>
    <mergeCell ref="HM24:HO24"/>
    <mergeCell ref="HQ24:HS24"/>
    <mergeCell ref="HU24:HW24"/>
    <mergeCell ref="B25:J25"/>
    <mergeCell ref="K25:M25"/>
    <mergeCell ref="O25:Q25"/>
    <mergeCell ref="R25:S25"/>
    <mergeCell ref="U25:W25"/>
    <mergeCell ref="X25:Y25"/>
    <mergeCell ref="GK24:GM24"/>
    <mergeCell ref="GO24:GQ24"/>
    <mergeCell ref="GS24:GU24"/>
    <mergeCell ref="GW24:GY24"/>
    <mergeCell ref="HA24:HC24"/>
    <mergeCell ref="HE24:HG24"/>
    <mergeCell ref="FM24:FO24"/>
    <mergeCell ref="FQ24:FS24"/>
    <mergeCell ref="FU24:FW24"/>
    <mergeCell ref="FY24:GA24"/>
    <mergeCell ref="GC24:GE24"/>
    <mergeCell ref="GG24:GI24"/>
    <mergeCell ref="EO24:EQ24"/>
    <mergeCell ref="ES24:EU24"/>
    <mergeCell ref="EW24:EY24"/>
    <mergeCell ref="FA24:FC24"/>
    <mergeCell ref="EG25:EI25"/>
    <mergeCell ref="EK25:EM25"/>
    <mergeCell ref="CS25:CU25"/>
    <mergeCell ref="CW25:CY25"/>
    <mergeCell ref="DA25:DC25"/>
    <mergeCell ref="DE25:DG25"/>
    <mergeCell ref="DI25:DK25"/>
    <mergeCell ref="DM25:DO25"/>
    <mergeCell ref="BU25:BW25"/>
    <mergeCell ref="BY25:CA25"/>
    <mergeCell ref="CC25:CE25"/>
    <mergeCell ref="CG25:CI25"/>
    <mergeCell ref="CK25:CM25"/>
    <mergeCell ref="CO25:CQ25"/>
    <mergeCell ref="AW25:AY25"/>
    <mergeCell ref="BA25:BC25"/>
    <mergeCell ref="BE25:BG25"/>
    <mergeCell ref="BI25:BK25"/>
    <mergeCell ref="BM25:BO25"/>
    <mergeCell ref="BQ25:BS25"/>
    <mergeCell ref="HI25:HK25"/>
    <mergeCell ref="HM25:HO25"/>
    <mergeCell ref="HQ25:HS25"/>
    <mergeCell ref="HU25:HW25"/>
    <mergeCell ref="B26:H26"/>
    <mergeCell ref="K26:M26"/>
    <mergeCell ref="O26:Q26"/>
    <mergeCell ref="R26:S26"/>
    <mergeCell ref="U26:W26"/>
    <mergeCell ref="X26:Y26"/>
    <mergeCell ref="GK25:GM25"/>
    <mergeCell ref="GO25:GQ25"/>
    <mergeCell ref="GS25:GU25"/>
    <mergeCell ref="GW25:GY25"/>
    <mergeCell ref="HA25:HC25"/>
    <mergeCell ref="HE25:HG25"/>
    <mergeCell ref="FM25:FO25"/>
    <mergeCell ref="FQ25:FS25"/>
    <mergeCell ref="FU25:FW25"/>
    <mergeCell ref="FY25:GA25"/>
    <mergeCell ref="GC25:GE25"/>
    <mergeCell ref="GG25:GI25"/>
    <mergeCell ref="EO25:EQ25"/>
    <mergeCell ref="ES25:EU25"/>
    <mergeCell ref="EW25:EY25"/>
    <mergeCell ref="FA25:FC25"/>
    <mergeCell ref="FE25:FG25"/>
    <mergeCell ref="FI25:FK25"/>
    <mergeCell ref="DQ25:DS25"/>
    <mergeCell ref="DU25:DW25"/>
    <mergeCell ref="DY25:EA25"/>
    <mergeCell ref="EC25:EE25"/>
    <mergeCell ref="BU26:BW26"/>
    <mergeCell ref="BY26:CA26"/>
    <mergeCell ref="CC26:CE26"/>
    <mergeCell ref="CG26:CI26"/>
    <mergeCell ref="CK26:CM26"/>
    <mergeCell ref="CO26:CQ26"/>
    <mergeCell ref="AW26:AY26"/>
    <mergeCell ref="BA26:BC26"/>
    <mergeCell ref="BE26:BG26"/>
    <mergeCell ref="BI26:BK26"/>
    <mergeCell ref="BM26:BO26"/>
    <mergeCell ref="BQ26:BS26"/>
    <mergeCell ref="AA26:AC26"/>
    <mergeCell ref="AD26:AE26"/>
    <mergeCell ref="AG26:AI26"/>
    <mergeCell ref="AK26:AM26"/>
    <mergeCell ref="AO26:AQ26"/>
    <mergeCell ref="AS26:AU26"/>
    <mergeCell ref="GC26:GE26"/>
    <mergeCell ref="GG26:GI26"/>
    <mergeCell ref="EO26:EQ26"/>
    <mergeCell ref="ES26:EU26"/>
    <mergeCell ref="EW26:EY26"/>
    <mergeCell ref="FA26:FC26"/>
    <mergeCell ref="FE26:FG26"/>
    <mergeCell ref="FI26:FK26"/>
    <mergeCell ref="DQ26:DS26"/>
    <mergeCell ref="DU26:DW26"/>
    <mergeCell ref="DY26:EA26"/>
    <mergeCell ref="EC26:EE26"/>
    <mergeCell ref="EG26:EI26"/>
    <mergeCell ref="EK26:EM26"/>
    <mergeCell ref="CS26:CU26"/>
    <mergeCell ref="CW26:CY26"/>
    <mergeCell ref="DA26:DC26"/>
    <mergeCell ref="DE26:DG26"/>
    <mergeCell ref="DI26:DK26"/>
    <mergeCell ref="DM26:DO26"/>
    <mergeCell ref="AW27:AY27"/>
    <mergeCell ref="BA27:BC27"/>
    <mergeCell ref="BE27:BG27"/>
    <mergeCell ref="BI27:BK27"/>
    <mergeCell ref="BM27:BO27"/>
    <mergeCell ref="BQ27:BS27"/>
    <mergeCell ref="AA27:AC27"/>
    <mergeCell ref="AD27:AE27"/>
    <mergeCell ref="AG27:AI27"/>
    <mergeCell ref="AK27:AM27"/>
    <mergeCell ref="AO27:AQ27"/>
    <mergeCell ref="AS27:AU27"/>
    <mergeCell ref="HI26:HK26"/>
    <mergeCell ref="HM26:HO26"/>
    <mergeCell ref="HQ26:HS26"/>
    <mergeCell ref="HU26:HW26"/>
    <mergeCell ref="B27:J27"/>
    <mergeCell ref="K27:M27"/>
    <mergeCell ref="O27:Q27"/>
    <mergeCell ref="R27:S27"/>
    <mergeCell ref="U27:W27"/>
    <mergeCell ref="X27:Y27"/>
    <mergeCell ref="GK26:GM26"/>
    <mergeCell ref="GO26:GQ26"/>
    <mergeCell ref="GS26:GU26"/>
    <mergeCell ref="GW26:GY26"/>
    <mergeCell ref="HA26:HC26"/>
    <mergeCell ref="HE26:HG26"/>
    <mergeCell ref="FM26:FO26"/>
    <mergeCell ref="FQ26:FS26"/>
    <mergeCell ref="FU26:FW26"/>
    <mergeCell ref="FY26:GA26"/>
    <mergeCell ref="FE27:FG27"/>
    <mergeCell ref="FI27:FK27"/>
    <mergeCell ref="DQ27:DS27"/>
    <mergeCell ref="DU27:DW27"/>
    <mergeCell ref="DY27:EA27"/>
    <mergeCell ref="EC27:EE27"/>
    <mergeCell ref="EG27:EI27"/>
    <mergeCell ref="EK27:EM27"/>
    <mergeCell ref="CS27:CU27"/>
    <mergeCell ref="CW27:CY27"/>
    <mergeCell ref="DA27:DC27"/>
    <mergeCell ref="DE27:DG27"/>
    <mergeCell ref="DI27:DK27"/>
    <mergeCell ref="DM27:DO27"/>
    <mergeCell ref="BU27:BW27"/>
    <mergeCell ref="BY27:CA27"/>
    <mergeCell ref="CC27:CE27"/>
    <mergeCell ref="CG27:CI27"/>
    <mergeCell ref="CK27:CM27"/>
    <mergeCell ref="CO27:CQ27"/>
    <mergeCell ref="BB28:BD28"/>
    <mergeCell ref="BF28:BH28"/>
    <mergeCell ref="BJ28:BL28"/>
    <mergeCell ref="BN28:BP28"/>
    <mergeCell ref="BR28:BT28"/>
    <mergeCell ref="BV28:BX28"/>
    <mergeCell ref="HI27:HK27"/>
    <mergeCell ref="HM27:HO27"/>
    <mergeCell ref="HQ27:HS27"/>
    <mergeCell ref="HU27:HW27"/>
    <mergeCell ref="B28:E28"/>
    <mergeCell ref="AH28:AJ28"/>
    <mergeCell ref="AL28:AN28"/>
    <mergeCell ref="AP28:AR28"/>
    <mergeCell ref="AT28:AV28"/>
    <mergeCell ref="AX28:AZ28"/>
    <mergeCell ref="GK27:GM27"/>
    <mergeCell ref="GO27:GQ27"/>
    <mergeCell ref="GS27:GU27"/>
    <mergeCell ref="GW27:GY27"/>
    <mergeCell ref="HA27:HC27"/>
    <mergeCell ref="HE27:HG27"/>
    <mergeCell ref="FM27:FO27"/>
    <mergeCell ref="FQ27:FS27"/>
    <mergeCell ref="FU27:FW27"/>
    <mergeCell ref="FY27:GA27"/>
    <mergeCell ref="GC27:GE27"/>
    <mergeCell ref="GG27:GI27"/>
    <mergeCell ref="EO27:EQ27"/>
    <mergeCell ref="ES27:EU27"/>
    <mergeCell ref="EW27:EY27"/>
    <mergeCell ref="FA27:FC27"/>
    <mergeCell ref="FJ28:FL28"/>
    <mergeCell ref="FN28:FP28"/>
    <mergeCell ref="DV28:DX28"/>
    <mergeCell ref="DZ28:EB28"/>
    <mergeCell ref="ED28:EF28"/>
    <mergeCell ref="EH28:EJ28"/>
    <mergeCell ref="EL28:EN28"/>
    <mergeCell ref="EP28:ER28"/>
    <mergeCell ref="CX28:CZ28"/>
    <mergeCell ref="DB28:DD28"/>
    <mergeCell ref="DF28:DH28"/>
    <mergeCell ref="DJ28:DL28"/>
    <mergeCell ref="DN28:DP28"/>
    <mergeCell ref="DR28:DT28"/>
    <mergeCell ref="BZ28:CB28"/>
    <mergeCell ref="CD28:CF28"/>
    <mergeCell ref="CH28:CJ28"/>
    <mergeCell ref="CL28:CN28"/>
    <mergeCell ref="CP28:CR28"/>
    <mergeCell ref="CT28:CV28"/>
    <mergeCell ref="AX29:AZ29"/>
    <mergeCell ref="BB29:BD29"/>
    <mergeCell ref="BF29:BH29"/>
    <mergeCell ref="BJ29:BL29"/>
    <mergeCell ref="BN29:BP29"/>
    <mergeCell ref="BR29:BT29"/>
    <mergeCell ref="HN28:HP28"/>
    <mergeCell ref="HR28:HT28"/>
    <mergeCell ref="HV28:HX28"/>
    <mergeCell ref="D29:F29"/>
    <mergeCell ref="H29:J29"/>
    <mergeCell ref="L29:N29"/>
    <mergeCell ref="AH29:AJ29"/>
    <mergeCell ref="AL29:AN29"/>
    <mergeCell ref="AP29:AR29"/>
    <mergeCell ref="AT29:AV29"/>
    <mergeCell ref="GP28:GR28"/>
    <mergeCell ref="GT28:GV28"/>
    <mergeCell ref="GX28:GZ28"/>
    <mergeCell ref="HB28:HD28"/>
    <mergeCell ref="HF28:HH28"/>
    <mergeCell ref="HJ28:HL28"/>
    <mergeCell ref="FR28:FT28"/>
    <mergeCell ref="FV28:FX28"/>
    <mergeCell ref="FZ28:GB28"/>
    <mergeCell ref="GD28:GF28"/>
    <mergeCell ref="GH28:GJ28"/>
    <mergeCell ref="GL28:GN28"/>
    <mergeCell ref="ET28:EV28"/>
    <mergeCell ref="EX28:EZ28"/>
    <mergeCell ref="FB28:FD28"/>
    <mergeCell ref="FF28:FH28"/>
    <mergeCell ref="FF29:FH29"/>
    <mergeCell ref="FJ29:FL29"/>
    <mergeCell ref="DR29:DT29"/>
    <mergeCell ref="DV29:DX29"/>
    <mergeCell ref="DZ29:EB29"/>
    <mergeCell ref="ED29:EF29"/>
    <mergeCell ref="EH29:EJ29"/>
    <mergeCell ref="EL29:EN29"/>
    <mergeCell ref="CT29:CV29"/>
    <mergeCell ref="CX29:CZ29"/>
    <mergeCell ref="DB29:DD29"/>
    <mergeCell ref="DF29:DH29"/>
    <mergeCell ref="DJ29:DL29"/>
    <mergeCell ref="DN29:DP29"/>
    <mergeCell ref="BV29:BX29"/>
    <mergeCell ref="BZ29:CB29"/>
    <mergeCell ref="CD29:CF29"/>
    <mergeCell ref="CH29:CJ29"/>
    <mergeCell ref="CL29:CN29"/>
    <mergeCell ref="CP29:CR29"/>
    <mergeCell ref="AS30:AU30"/>
    <mergeCell ref="AW30:AY30"/>
    <mergeCell ref="BA30:BC30"/>
    <mergeCell ref="BE30:BG30"/>
    <mergeCell ref="BI30:BK30"/>
    <mergeCell ref="BM30:BO30"/>
    <mergeCell ref="HJ29:HL29"/>
    <mergeCell ref="HN29:HP29"/>
    <mergeCell ref="HR29:HT29"/>
    <mergeCell ref="HV29:HX29"/>
    <mergeCell ref="D30:F30"/>
    <mergeCell ref="H30:J30"/>
    <mergeCell ref="L30:N30"/>
    <mergeCell ref="AG30:AI30"/>
    <mergeCell ref="AK30:AM30"/>
    <mergeCell ref="AO30:AQ30"/>
    <mergeCell ref="GL29:GN29"/>
    <mergeCell ref="GP29:GR29"/>
    <mergeCell ref="GT29:GV29"/>
    <mergeCell ref="GX29:GZ29"/>
    <mergeCell ref="HB29:HD29"/>
    <mergeCell ref="HF29:HH29"/>
    <mergeCell ref="FN29:FP29"/>
    <mergeCell ref="FR29:FT29"/>
    <mergeCell ref="FV29:FX29"/>
    <mergeCell ref="FZ29:GB29"/>
    <mergeCell ref="GD29:GF29"/>
    <mergeCell ref="GH29:GJ29"/>
    <mergeCell ref="EP29:ER29"/>
    <mergeCell ref="ET29:EV29"/>
    <mergeCell ref="EX29:EZ29"/>
    <mergeCell ref="FB29:FD29"/>
    <mergeCell ref="DM30:DO30"/>
    <mergeCell ref="DQ30:DS30"/>
    <mergeCell ref="DU30:DW30"/>
    <mergeCell ref="DY30:EA30"/>
    <mergeCell ref="EC30:EE30"/>
    <mergeCell ref="EG30:EI30"/>
    <mergeCell ref="CO30:CQ30"/>
    <mergeCell ref="CS30:CU30"/>
    <mergeCell ref="CW30:CY30"/>
    <mergeCell ref="DA30:DC30"/>
    <mergeCell ref="DE30:DG30"/>
    <mergeCell ref="DI30:DK30"/>
    <mergeCell ref="BQ30:BS30"/>
    <mergeCell ref="BU30:BW30"/>
    <mergeCell ref="BY30:CA30"/>
    <mergeCell ref="CC30:CE30"/>
    <mergeCell ref="CG30:CI30"/>
    <mergeCell ref="CK30:CM30"/>
    <mergeCell ref="AA38:AB38"/>
    <mergeCell ref="AC38:AE38"/>
    <mergeCell ref="B39:G39"/>
    <mergeCell ref="U39:V39"/>
    <mergeCell ref="W39:AE39"/>
    <mergeCell ref="W46:AE46"/>
    <mergeCell ref="HE30:HG30"/>
    <mergeCell ref="HI30:HK30"/>
    <mergeCell ref="HM30:HO30"/>
    <mergeCell ref="HQ30:HS30"/>
    <mergeCell ref="HU30:HW30"/>
    <mergeCell ref="B31:M31"/>
    <mergeCell ref="GG30:GI30"/>
    <mergeCell ref="GK30:GM30"/>
    <mergeCell ref="GO30:GQ30"/>
    <mergeCell ref="GS30:GU30"/>
    <mergeCell ref="GW30:GY30"/>
    <mergeCell ref="HA30:HC30"/>
    <mergeCell ref="FI30:FK30"/>
    <mergeCell ref="FM30:FO30"/>
    <mergeCell ref="FQ30:FS30"/>
    <mergeCell ref="FU30:FW30"/>
    <mergeCell ref="FY30:GA30"/>
    <mergeCell ref="GC30:GE30"/>
    <mergeCell ref="EK30:EM30"/>
    <mergeCell ref="EO30:EQ30"/>
    <mergeCell ref="ES30:EU30"/>
    <mergeCell ref="EW30:EY30"/>
    <mergeCell ref="FA30:FC30"/>
    <mergeCell ref="FE30:FG30"/>
    <mergeCell ref="B44:D45"/>
    <mergeCell ref="E44:O45"/>
    <mergeCell ref="U44:V44"/>
    <mergeCell ref="W44:AE44"/>
    <mergeCell ref="U45:V45"/>
    <mergeCell ref="W45:AE45"/>
    <mergeCell ref="B43:D43"/>
    <mergeCell ref="E43:H43"/>
    <mergeCell ref="U43:V43"/>
    <mergeCell ref="W43:Y43"/>
    <mergeCell ref="Z43:AA43"/>
    <mergeCell ref="AB43:AD43"/>
    <mergeCell ref="W42:AE42"/>
    <mergeCell ref="E40:I41"/>
    <mergeCell ref="U40:V40"/>
    <mergeCell ref="W40:AE40"/>
    <mergeCell ref="L41:N41"/>
    <mergeCell ref="O41:Q41"/>
    <mergeCell ref="U41:V41"/>
    <mergeCell ref="W41:AE41"/>
    <mergeCell ref="U42:V42"/>
    <mergeCell ref="B40:D41"/>
    <mergeCell ref="J40:J41"/>
    <mergeCell ref="B42:C42"/>
    <mergeCell ref="D42:K42"/>
    <mergeCell ref="AA50:AC50"/>
    <mergeCell ref="AD50:AE50"/>
    <mergeCell ref="B51:H51"/>
    <mergeCell ref="K51:M51"/>
    <mergeCell ref="O51:Q51"/>
    <mergeCell ref="R51:S51"/>
    <mergeCell ref="U51:W51"/>
    <mergeCell ref="X51:Y51"/>
    <mergeCell ref="AA51:AC51"/>
    <mergeCell ref="AD51:AE51"/>
    <mergeCell ref="U49:W49"/>
    <mergeCell ref="X49:Y49"/>
    <mergeCell ref="AA49:AC49"/>
    <mergeCell ref="AD49:AE49"/>
    <mergeCell ref="B50:H50"/>
    <mergeCell ref="K50:M50"/>
    <mergeCell ref="O50:Q50"/>
    <mergeCell ref="R50:S50"/>
    <mergeCell ref="U50:W50"/>
    <mergeCell ref="X50:Y50"/>
    <mergeCell ref="B48:H49"/>
    <mergeCell ref="N48:S48"/>
    <mergeCell ref="T48:Y48"/>
    <mergeCell ref="Z48:AE48"/>
    <mergeCell ref="O49:Q49"/>
    <mergeCell ref="R49:S49"/>
    <mergeCell ref="AA54:AC54"/>
    <mergeCell ref="AD54:AE54"/>
    <mergeCell ref="B55:J55"/>
    <mergeCell ref="K55:M55"/>
    <mergeCell ref="O55:Q55"/>
    <mergeCell ref="R55:S55"/>
    <mergeCell ref="U55:W55"/>
    <mergeCell ref="X55:Y55"/>
    <mergeCell ref="AA55:AC55"/>
    <mergeCell ref="AD55:AE55"/>
    <mergeCell ref="B54:H54"/>
    <mergeCell ref="K54:M54"/>
    <mergeCell ref="O54:Q54"/>
    <mergeCell ref="R54:S54"/>
    <mergeCell ref="U54:W54"/>
    <mergeCell ref="X54:Y54"/>
    <mergeCell ref="AA52:AC52"/>
    <mergeCell ref="AD52:AE52"/>
    <mergeCell ref="B53:H53"/>
    <mergeCell ref="K53:M53"/>
    <mergeCell ref="O53:Q53"/>
    <mergeCell ref="R53:S53"/>
    <mergeCell ref="U53:W53"/>
    <mergeCell ref="X53:Y53"/>
    <mergeCell ref="AA53:AC53"/>
    <mergeCell ref="AD53:AE53"/>
    <mergeCell ref="B52:H52"/>
    <mergeCell ref="K52:M52"/>
    <mergeCell ref="O52:Q52"/>
    <mergeCell ref="R52:S52"/>
    <mergeCell ref="U52:W52"/>
    <mergeCell ref="X52:Y52"/>
    <mergeCell ref="B61:M61"/>
    <mergeCell ref="B62:K62"/>
    <mergeCell ref="B63:AE63"/>
    <mergeCell ref="X64:Y64"/>
    <mergeCell ref="B65:H65"/>
    <mergeCell ref="AF65:AG65"/>
    <mergeCell ref="B58:E58"/>
    <mergeCell ref="D59:F59"/>
    <mergeCell ref="H59:J59"/>
    <mergeCell ref="L59:N59"/>
    <mergeCell ref="D60:F60"/>
    <mergeCell ref="H60:J60"/>
    <mergeCell ref="L60:N60"/>
    <mergeCell ref="AA56:AC56"/>
    <mergeCell ref="AD56:AE56"/>
    <mergeCell ref="B57:J57"/>
    <mergeCell ref="K57:M57"/>
    <mergeCell ref="O57:Q57"/>
    <mergeCell ref="R57:S57"/>
    <mergeCell ref="U57:W57"/>
    <mergeCell ref="X57:Y57"/>
    <mergeCell ref="AA57:AC57"/>
    <mergeCell ref="AD57:AE57"/>
    <mergeCell ref="B56:H56"/>
    <mergeCell ref="K56:M56"/>
    <mergeCell ref="O56:Q56"/>
    <mergeCell ref="R56:S56"/>
    <mergeCell ref="U56:W56"/>
    <mergeCell ref="X56:Y56"/>
    <mergeCell ref="B69:G69"/>
    <mergeCell ref="U69:V69"/>
    <mergeCell ref="W69:AE69"/>
    <mergeCell ref="E70:I71"/>
    <mergeCell ref="U70:V70"/>
    <mergeCell ref="W70:AE70"/>
    <mergeCell ref="L71:N71"/>
    <mergeCell ref="O71:Q71"/>
    <mergeCell ref="U71:V71"/>
    <mergeCell ref="B66:H66"/>
    <mergeCell ref="L67:R67"/>
    <mergeCell ref="S67:V67"/>
    <mergeCell ref="AC67:AE67"/>
    <mergeCell ref="N68:P68"/>
    <mergeCell ref="R68:T68"/>
    <mergeCell ref="AA68:AB68"/>
    <mergeCell ref="AC68:AE68"/>
    <mergeCell ref="B74:D75"/>
    <mergeCell ref="E74:O75"/>
    <mergeCell ref="U74:V74"/>
    <mergeCell ref="W74:AE74"/>
    <mergeCell ref="U75:V75"/>
    <mergeCell ref="W75:AE75"/>
    <mergeCell ref="B73:D73"/>
    <mergeCell ref="E73:H73"/>
    <mergeCell ref="U73:V73"/>
    <mergeCell ref="W73:Y73"/>
    <mergeCell ref="Z73:AA73"/>
    <mergeCell ref="AB73:AD73"/>
    <mergeCell ref="W71:AE71"/>
    <mergeCell ref="L72:N72"/>
    <mergeCell ref="O72:Q72"/>
    <mergeCell ref="U72:V72"/>
    <mergeCell ref="W72:AE72"/>
    <mergeCell ref="B70:D71"/>
    <mergeCell ref="J70:J71"/>
    <mergeCell ref="B72:C72"/>
    <mergeCell ref="D72:K72"/>
    <mergeCell ref="U79:W79"/>
    <mergeCell ref="X79:Y79"/>
    <mergeCell ref="AA79:AC79"/>
    <mergeCell ref="AD79:AE79"/>
    <mergeCell ref="B80:H80"/>
    <mergeCell ref="K80:M80"/>
    <mergeCell ref="O80:Q80"/>
    <mergeCell ref="R80:S80"/>
    <mergeCell ref="U80:W80"/>
    <mergeCell ref="X80:Y80"/>
    <mergeCell ref="W76:AE76"/>
    <mergeCell ref="B78:H79"/>
    <mergeCell ref="N78:S78"/>
    <mergeCell ref="T78:Y78"/>
    <mergeCell ref="Z78:AE78"/>
    <mergeCell ref="O79:Q79"/>
    <mergeCell ref="R79:S79"/>
    <mergeCell ref="AA82:AC82"/>
    <mergeCell ref="AD82:AE82"/>
    <mergeCell ref="B83:H83"/>
    <mergeCell ref="K83:M83"/>
    <mergeCell ref="O83:Q83"/>
    <mergeCell ref="R83:S83"/>
    <mergeCell ref="U83:W83"/>
    <mergeCell ref="X83:Y83"/>
    <mergeCell ref="AA83:AC83"/>
    <mergeCell ref="AD83:AE83"/>
    <mergeCell ref="B82:H82"/>
    <mergeCell ref="K82:M82"/>
    <mergeCell ref="O82:Q82"/>
    <mergeCell ref="R82:S82"/>
    <mergeCell ref="U82:W82"/>
    <mergeCell ref="X82:Y82"/>
    <mergeCell ref="AA80:AC80"/>
    <mergeCell ref="AD80:AE80"/>
    <mergeCell ref="B81:H81"/>
    <mergeCell ref="K81:M81"/>
    <mergeCell ref="O81:Q81"/>
    <mergeCell ref="R81:S81"/>
    <mergeCell ref="U81:W81"/>
    <mergeCell ref="X81:Y81"/>
    <mergeCell ref="AA81:AC81"/>
    <mergeCell ref="AD81:AE81"/>
    <mergeCell ref="AA86:AC86"/>
    <mergeCell ref="AD86:AE86"/>
    <mergeCell ref="B87:J87"/>
    <mergeCell ref="K87:M87"/>
    <mergeCell ref="O87:Q87"/>
    <mergeCell ref="R87:S87"/>
    <mergeCell ref="U87:W87"/>
    <mergeCell ref="X87:Y87"/>
    <mergeCell ref="AA87:AC87"/>
    <mergeCell ref="AD87:AE87"/>
    <mergeCell ref="B86:H86"/>
    <mergeCell ref="K86:M86"/>
    <mergeCell ref="O86:Q86"/>
    <mergeCell ref="R86:S86"/>
    <mergeCell ref="U86:W86"/>
    <mergeCell ref="X86:Y86"/>
    <mergeCell ref="AA84:AC84"/>
    <mergeCell ref="AD84:AE84"/>
    <mergeCell ref="B85:J85"/>
    <mergeCell ref="K85:M85"/>
    <mergeCell ref="O85:Q85"/>
    <mergeCell ref="R85:S85"/>
    <mergeCell ref="U85:W85"/>
    <mergeCell ref="X85:Y85"/>
    <mergeCell ref="AA85:AC85"/>
    <mergeCell ref="AD85:AE85"/>
    <mergeCell ref="B84:H84"/>
    <mergeCell ref="K84:M84"/>
    <mergeCell ref="O84:Q84"/>
    <mergeCell ref="R84:S84"/>
    <mergeCell ref="U84:W84"/>
    <mergeCell ref="X84:Y84"/>
    <mergeCell ref="B96:H96"/>
    <mergeCell ref="L97:R97"/>
    <mergeCell ref="S97:V97"/>
    <mergeCell ref="AC97:AE97"/>
    <mergeCell ref="N98:P98"/>
    <mergeCell ref="R98:T98"/>
    <mergeCell ref="AA98:AB98"/>
    <mergeCell ref="AC98:AE98"/>
    <mergeCell ref="B91:M91"/>
    <mergeCell ref="B92:K92"/>
    <mergeCell ref="B93:AE93"/>
    <mergeCell ref="X94:Y94"/>
    <mergeCell ref="B95:H95"/>
    <mergeCell ref="AF95:AG95"/>
    <mergeCell ref="B88:E88"/>
    <mergeCell ref="D89:F89"/>
    <mergeCell ref="H89:J89"/>
    <mergeCell ref="L89:N89"/>
    <mergeCell ref="D90:F90"/>
    <mergeCell ref="H90:J90"/>
    <mergeCell ref="L90:N90"/>
    <mergeCell ref="W101:AE101"/>
    <mergeCell ref="L102:N102"/>
    <mergeCell ref="O102:Q102"/>
    <mergeCell ref="U102:V102"/>
    <mergeCell ref="W102:AE102"/>
    <mergeCell ref="B99:G99"/>
    <mergeCell ref="U99:V99"/>
    <mergeCell ref="W99:AE99"/>
    <mergeCell ref="E100:I101"/>
    <mergeCell ref="U100:V100"/>
    <mergeCell ref="W100:AE100"/>
    <mergeCell ref="L101:N101"/>
    <mergeCell ref="O101:Q101"/>
    <mergeCell ref="U101:V101"/>
    <mergeCell ref="B100:D101"/>
    <mergeCell ref="J100:J101"/>
    <mergeCell ref="B102:C102"/>
    <mergeCell ref="D102:K102"/>
    <mergeCell ref="W106:AE106"/>
    <mergeCell ref="B108:H109"/>
    <mergeCell ref="N108:S108"/>
    <mergeCell ref="T108:Y108"/>
    <mergeCell ref="Z108:AE108"/>
    <mergeCell ref="O109:Q109"/>
    <mergeCell ref="R109:S109"/>
    <mergeCell ref="B104:D105"/>
    <mergeCell ref="E104:O105"/>
    <mergeCell ref="U104:V104"/>
    <mergeCell ref="W104:AE104"/>
    <mergeCell ref="U105:V105"/>
    <mergeCell ref="W105:AE105"/>
    <mergeCell ref="B103:D103"/>
    <mergeCell ref="E103:H103"/>
    <mergeCell ref="U103:V103"/>
    <mergeCell ref="W103:Y103"/>
    <mergeCell ref="Z103:AA103"/>
    <mergeCell ref="AB103:AD103"/>
    <mergeCell ref="I108:I109"/>
    <mergeCell ref="J108:J109"/>
    <mergeCell ref="K108:M109"/>
    <mergeCell ref="AA110:AC110"/>
    <mergeCell ref="AD110:AE110"/>
    <mergeCell ref="B111:H111"/>
    <mergeCell ref="K111:M111"/>
    <mergeCell ref="O111:Q111"/>
    <mergeCell ref="R111:S111"/>
    <mergeCell ref="U111:W111"/>
    <mergeCell ref="X111:Y111"/>
    <mergeCell ref="AA111:AC111"/>
    <mergeCell ref="AD111:AE111"/>
    <mergeCell ref="U109:W109"/>
    <mergeCell ref="X109:Y109"/>
    <mergeCell ref="AA109:AC109"/>
    <mergeCell ref="AD109:AE109"/>
    <mergeCell ref="B110:H110"/>
    <mergeCell ref="K110:M110"/>
    <mergeCell ref="O110:Q110"/>
    <mergeCell ref="R110:S110"/>
    <mergeCell ref="U110:W110"/>
    <mergeCell ref="X110:Y110"/>
    <mergeCell ref="AD114:AE114"/>
    <mergeCell ref="B115:J115"/>
    <mergeCell ref="K115:M115"/>
    <mergeCell ref="O115:Q115"/>
    <mergeCell ref="R115:S115"/>
    <mergeCell ref="U115:W115"/>
    <mergeCell ref="X115:Y115"/>
    <mergeCell ref="AA115:AC115"/>
    <mergeCell ref="AD115:AE115"/>
    <mergeCell ref="B114:H114"/>
    <mergeCell ref="K114:M114"/>
    <mergeCell ref="O114:Q114"/>
    <mergeCell ref="R114:S114"/>
    <mergeCell ref="U114:W114"/>
    <mergeCell ref="X114:Y114"/>
    <mergeCell ref="AA112:AC112"/>
    <mergeCell ref="AD112:AE112"/>
    <mergeCell ref="B113:H113"/>
    <mergeCell ref="K113:M113"/>
    <mergeCell ref="O113:Q113"/>
    <mergeCell ref="R113:S113"/>
    <mergeCell ref="U113:W113"/>
    <mergeCell ref="X113:Y113"/>
    <mergeCell ref="AA113:AC113"/>
    <mergeCell ref="AD113:AE113"/>
    <mergeCell ref="B112:H112"/>
    <mergeCell ref="K112:M112"/>
    <mergeCell ref="O112:Q112"/>
    <mergeCell ref="R112:S112"/>
    <mergeCell ref="U112:W112"/>
    <mergeCell ref="X112:Y112"/>
    <mergeCell ref="AA114:AC114"/>
    <mergeCell ref="B121:M121"/>
    <mergeCell ref="B122:K122"/>
    <mergeCell ref="B123:AE123"/>
    <mergeCell ref="X124:Y124"/>
    <mergeCell ref="B118:E118"/>
    <mergeCell ref="D119:F119"/>
    <mergeCell ref="H119:J119"/>
    <mergeCell ref="L119:N119"/>
    <mergeCell ref="D120:F120"/>
    <mergeCell ref="H120:J120"/>
    <mergeCell ref="L120:N120"/>
    <mergeCell ref="AA116:AC116"/>
    <mergeCell ref="AD116:AE116"/>
    <mergeCell ref="B117:J117"/>
    <mergeCell ref="K117:M117"/>
    <mergeCell ref="O117:Q117"/>
    <mergeCell ref="R117:S117"/>
    <mergeCell ref="U117:W117"/>
    <mergeCell ref="X117:Y117"/>
    <mergeCell ref="AA117:AC117"/>
    <mergeCell ref="AD117:AE117"/>
    <mergeCell ref="B116:H116"/>
    <mergeCell ref="K116:M116"/>
    <mergeCell ref="O116:Q116"/>
    <mergeCell ref="R116:S116"/>
    <mergeCell ref="U116:W116"/>
    <mergeCell ref="X116:Y116"/>
  </mergeCells>
  <phoneticPr fontId="9"/>
  <conditionalFormatting sqref="B12 D12 R12">
    <cfRule type="containsErrors" dxfId="107" priority="139" stopIfTrue="1">
      <formula>ISERROR(B12)</formula>
    </cfRule>
  </conditionalFormatting>
  <conditionalFormatting sqref="B25:B27">
    <cfRule type="containsErrors" dxfId="106" priority="145" stopIfTrue="1">
      <formula>ISERROR(B25)</formula>
    </cfRule>
  </conditionalFormatting>
  <conditionalFormatting sqref="B39:B40">
    <cfRule type="containsErrors" dxfId="105" priority="10" stopIfTrue="1">
      <formula>ISERROR(B39)</formula>
    </cfRule>
  </conditionalFormatting>
  <conditionalFormatting sqref="B42 D42">
    <cfRule type="containsErrors" dxfId="104" priority="3" stopIfTrue="1">
      <formula>ISERROR(B42)</formula>
    </cfRule>
  </conditionalFormatting>
  <conditionalFormatting sqref="B47:B48">
    <cfRule type="containsErrors" dxfId="103" priority="15" stopIfTrue="1">
      <formula>ISERROR(B47)</formula>
    </cfRule>
  </conditionalFormatting>
  <conditionalFormatting sqref="B55:B57">
    <cfRule type="containsErrors" dxfId="102" priority="47" stopIfTrue="1">
      <formula>ISERROR(B55)</formula>
    </cfRule>
  </conditionalFormatting>
  <conditionalFormatting sqref="B69:B70">
    <cfRule type="containsErrors" dxfId="101" priority="8" stopIfTrue="1">
      <formula>ISERROR(B69)</formula>
    </cfRule>
  </conditionalFormatting>
  <conditionalFormatting sqref="B72 D72">
    <cfRule type="containsErrors" dxfId="100" priority="2" stopIfTrue="1">
      <formula>ISERROR(B72)</formula>
    </cfRule>
  </conditionalFormatting>
  <conditionalFormatting sqref="B77:B78">
    <cfRule type="containsErrors" dxfId="99" priority="14" stopIfTrue="1">
      <formula>ISERROR(B77)</formula>
    </cfRule>
  </conditionalFormatting>
  <conditionalFormatting sqref="B85:B87">
    <cfRule type="containsErrors" dxfId="98" priority="36" stopIfTrue="1">
      <formula>ISERROR(B85)</formula>
    </cfRule>
  </conditionalFormatting>
  <conditionalFormatting sqref="B99:B100">
    <cfRule type="containsErrors" dxfId="97" priority="7" stopIfTrue="1">
      <formula>ISERROR(B99)</formula>
    </cfRule>
  </conditionalFormatting>
  <conditionalFormatting sqref="B102 D102">
    <cfRule type="containsErrors" dxfId="96" priority="1" stopIfTrue="1">
      <formula>ISERROR(B102)</formula>
    </cfRule>
  </conditionalFormatting>
  <conditionalFormatting sqref="B107:B108">
    <cfRule type="containsErrors" dxfId="95" priority="13" stopIfTrue="1">
      <formula>ISERROR(B107)</formula>
    </cfRule>
  </conditionalFormatting>
  <conditionalFormatting sqref="B115:B117">
    <cfRule type="containsErrors" dxfId="94" priority="25" stopIfTrue="1">
      <formula>ISERROR(B115)</formula>
    </cfRule>
  </conditionalFormatting>
  <conditionalFormatting sqref="F28:Y28">
    <cfRule type="containsErrors" dxfId="93" priority="149" stopIfTrue="1">
      <formula>ISERROR(F28)</formula>
    </cfRule>
  </conditionalFormatting>
  <conditionalFormatting sqref="F58:Y58">
    <cfRule type="containsErrors" dxfId="92" priority="121" stopIfTrue="1">
      <formula>ISERROR(F58)</formula>
    </cfRule>
  </conditionalFormatting>
  <conditionalFormatting sqref="F88:Y88">
    <cfRule type="containsErrors" dxfId="91" priority="98" stopIfTrue="1">
      <formula>ISERROR(F88)</formula>
    </cfRule>
  </conditionalFormatting>
  <conditionalFormatting sqref="F118:Y118">
    <cfRule type="containsErrors" dxfId="90" priority="75" stopIfTrue="1">
      <formula>ISERROR(F118)</formula>
    </cfRule>
  </conditionalFormatting>
  <conditionalFormatting sqref="H2">
    <cfRule type="expression" dxfId="89" priority="125">
      <formula>$F$2=12</formula>
    </cfRule>
  </conditionalFormatting>
  <conditionalFormatting sqref="H7 B8:J8 B9:B10 E10 B16:Q16 T18:T19 Z18:Z19 O29:P29 N31:N32 L32 B33">
    <cfRule type="containsErrors" dxfId="88" priority="150" stopIfTrue="1">
      <formula>ISERROR(B7)</formula>
    </cfRule>
  </conditionalFormatting>
  <conditionalFormatting sqref="H37 B38:J38 E40 B46:Q46 T48:T49 Z48:Z49 O59:P59 N61:N62 L62 B63">
    <cfRule type="containsErrors" dxfId="87" priority="122" stopIfTrue="1">
      <formula>ISERROR(B37)</formula>
    </cfRule>
  </conditionalFormatting>
  <conditionalFormatting sqref="H67 B68:J68 E70 B76:Q76 T78:T79 Z78:Z79 O89:P89 N91:N92 L92 B93">
    <cfRule type="containsErrors" dxfId="86" priority="99" stopIfTrue="1">
      <formula>ISERROR(B67)</formula>
    </cfRule>
  </conditionalFormatting>
  <conditionalFormatting sqref="H97 B98:J98 E100 B106:Q106 T108:T109 Z108:Z109 O119:P119 N121:N122 L122 B123">
    <cfRule type="containsErrors" dxfId="85" priority="76" stopIfTrue="1">
      <formula>ISERROR(B97)</formula>
    </cfRule>
  </conditionalFormatting>
  <conditionalFormatting sqref="I13:O13">
    <cfRule type="containsErrors" dxfId="84" priority="146" stopIfTrue="1">
      <formula>ISERROR(I13)</formula>
    </cfRule>
  </conditionalFormatting>
  <conditionalFormatting sqref="I43:O43">
    <cfRule type="containsErrors" dxfId="83" priority="118" stopIfTrue="1">
      <formula>ISERROR(I43)</formula>
    </cfRule>
  </conditionalFormatting>
  <conditionalFormatting sqref="I73:O73">
    <cfRule type="containsErrors" dxfId="82" priority="95" stopIfTrue="1">
      <formula>ISERROR(I73)</formula>
    </cfRule>
  </conditionalFormatting>
  <conditionalFormatting sqref="I103:O103">
    <cfRule type="containsErrors" dxfId="81" priority="72" stopIfTrue="1">
      <formula>ISERROR(I103)</formula>
    </cfRule>
  </conditionalFormatting>
  <conditionalFormatting sqref="J48">
    <cfRule type="containsErrors" dxfId="80" priority="55" stopIfTrue="1">
      <formula>ISERROR(J48)</formula>
    </cfRule>
  </conditionalFormatting>
  <conditionalFormatting sqref="J78">
    <cfRule type="containsErrors" dxfId="79" priority="54" stopIfTrue="1">
      <formula>ISERROR(J78)</formula>
    </cfRule>
  </conditionalFormatting>
  <conditionalFormatting sqref="J108">
    <cfRule type="containsErrors" dxfId="78" priority="53" stopIfTrue="1">
      <formula>ISERROR(J108)</formula>
    </cfRule>
  </conditionalFormatting>
  <conditionalFormatting sqref="J10:O10 B17:B18">
    <cfRule type="containsErrors" dxfId="77" priority="140" stopIfTrue="1">
      <formula>ISERROR(B10)</formula>
    </cfRule>
  </conditionalFormatting>
  <conditionalFormatting sqref="J40:O40">
    <cfRule type="containsErrors" dxfId="76" priority="6" stopIfTrue="1">
      <formula>ISERROR(J40)</formula>
    </cfRule>
  </conditionalFormatting>
  <conditionalFormatting sqref="J70:O70">
    <cfRule type="containsErrors" dxfId="75" priority="5" stopIfTrue="1">
      <formula>ISERROR(J70)</formula>
    </cfRule>
  </conditionalFormatting>
  <conditionalFormatting sqref="J100:O100">
    <cfRule type="containsErrors" dxfId="74" priority="4" stopIfTrue="1">
      <formula>ISERROR(J100)</formula>
    </cfRule>
  </conditionalFormatting>
  <conditionalFormatting sqref="K25:K27">
    <cfRule type="containsErrors" dxfId="73" priority="131" stopIfTrue="1">
      <formula>ISERROR(K25)</formula>
    </cfRule>
  </conditionalFormatting>
  <conditionalFormatting sqref="K55:K57">
    <cfRule type="containsErrors" dxfId="72" priority="40" stopIfTrue="1">
      <formula>ISERROR(K55)</formula>
    </cfRule>
  </conditionalFormatting>
  <conditionalFormatting sqref="K85:K87">
    <cfRule type="containsErrors" dxfId="71" priority="29" stopIfTrue="1">
      <formula>ISERROR(K85)</formula>
    </cfRule>
  </conditionalFormatting>
  <conditionalFormatting sqref="K115:K117">
    <cfRule type="containsErrors" dxfId="70" priority="18" stopIfTrue="1">
      <formula>ISERROR(K115)</formula>
    </cfRule>
  </conditionalFormatting>
  <conditionalFormatting sqref="L11:L12">
    <cfRule type="containsErrors" dxfId="69" priority="129" stopIfTrue="1">
      <formula>ISERROR(L11)</formula>
    </cfRule>
  </conditionalFormatting>
  <conditionalFormatting sqref="L41:L42">
    <cfRule type="containsErrors" dxfId="68" priority="102" stopIfTrue="1">
      <formula>ISERROR(L41)</formula>
    </cfRule>
  </conditionalFormatting>
  <conditionalFormatting sqref="L71:L72">
    <cfRule type="containsErrors" dxfId="67" priority="79" stopIfTrue="1">
      <formula>ISERROR(L71)</formula>
    </cfRule>
  </conditionalFormatting>
  <conditionalFormatting sqref="L101:L102">
    <cfRule type="containsErrors" dxfId="66" priority="56" stopIfTrue="1">
      <formula>ISERROR(L101)</formula>
    </cfRule>
  </conditionalFormatting>
  <conditionalFormatting sqref="N18:N20 R19:R20">
    <cfRule type="containsErrors" dxfId="65" priority="141" stopIfTrue="1">
      <formula>ISERROR(N18)</formula>
    </cfRule>
  </conditionalFormatting>
  <conditionalFormatting sqref="N20:N27 T20:T27 Z20:Z27">
    <cfRule type="cellIs" dxfId="64" priority="130" operator="equal">
      <formula>1</formula>
    </cfRule>
  </conditionalFormatting>
  <conditionalFormatting sqref="N48:N50 R49:R50">
    <cfRule type="containsErrors" dxfId="63" priority="44" stopIfTrue="1">
      <formula>ISERROR(N48)</formula>
    </cfRule>
  </conditionalFormatting>
  <conditionalFormatting sqref="N50:N57 T50:T57 Z50:Z57">
    <cfRule type="cellIs" dxfId="62" priority="39" operator="equal">
      <formula>1</formula>
    </cfRule>
  </conditionalFormatting>
  <conditionalFormatting sqref="N78:N80 R79:R80">
    <cfRule type="containsErrors" dxfId="61" priority="33" stopIfTrue="1">
      <formula>ISERROR(N78)</formula>
    </cfRule>
  </conditionalFormatting>
  <conditionalFormatting sqref="N80:N87 T80:T87 Z80:Z87">
    <cfRule type="cellIs" dxfId="60" priority="28" operator="equal">
      <formula>1</formula>
    </cfRule>
  </conditionalFormatting>
  <conditionalFormatting sqref="N108:N110 R109:R110">
    <cfRule type="containsErrors" dxfId="59" priority="22" stopIfTrue="1">
      <formula>ISERROR(N108)</formula>
    </cfRule>
  </conditionalFormatting>
  <conditionalFormatting sqref="N110:N117 T110:T117 Z110:Z117">
    <cfRule type="cellIs" dxfId="58" priority="17" operator="equal">
      <formula>1</formula>
    </cfRule>
  </conditionalFormatting>
  <conditionalFormatting sqref="O19:O20">
    <cfRule type="containsErrors" dxfId="57" priority="133" stopIfTrue="1">
      <formula>ISERROR(O19)</formula>
    </cfRule>
  </conditionalFormatting>
  <conditionalFormatting sqref="O25:O27">
    <cfRule type="containsErrors" dxfId="56" priority="132" stopIfTrue="1">
      <formula>ISERROR(O25)</formula>
    </cfRule>
  </conditionalFormatting>
  <conditionalFormatting sqref="O49:O50">
    <cfRule type="containsErrors" dxfId="55" priority="42" stopIfTrue="1">
      <formula>ISERROR(O49)</formula>
    </cfRule>
  </conditionalFormatting>
  <conditionalFormatting sqref="O55:O57">
    <cfRule type="containsErrors" dxfId="54" priority="41" stopIfTrue="1">
      <formula>ISERROR(O55)</formula>
    </cfRule>
  </conditionalFormatting>
  <conditionalFormatting sqref="O79:O80">
    <cfRule type="containsErrors" dxfId="53" priority="31" stopIfTrue="1">
      <formula>ISERROR(O79)</formula>
    </cfRule>
  </conditionalFormatting>
  <conditionalFormatting sqref="O85:O87">
    <cfRule type="containsErrors" dxfId="52" priority="30" stopIfTrue="1">
      <formula>ISERROR(O85)</formula>
    </cfRule>
  </conditionalFormatting>
  <conditionalFormatting sqref="O109:O110">
    <cfRule type="containsErrors" dxfId="51" priority="20" stopIfTrue="1">
      <formula>ISERROR(O109)</formula>
    </cfRule>
  </conditionalFormatting>
  <conditionalFormatting sqref="O115:O117">
    <cfRule type="containsErrors" dxfId="50" priority="19" stopIfTrue="1">
      <formula>ISERROR(O115)</formula>
    </cfRule>
  </conditionalFormatting>
  <conditionalFormatting sqref="P30:Y32">
    <cfRule type="containsErrors" dxfId="49" priority="143" stopIfTrue="1">
      <formula>ISERROR(P30)</formula>
    </cfRule>
  </conditionalFormatting>
  <conditionalFormatting sqref="P60:Y62">
    <cfRule type="containsErrors" dxfId="48" priority="115" stopIfTrue="1">
      <formula>ISERROR(P60)</formula>
    </cfRule>
  </conditionalFormatting>
  <conditionalFormatting sqref="P90:Y92">
    <cfRule type="containsErrors" dxfId="47" priority="92" stopIfTrue="1">
      <formula>ISERROR(P90)</formula>
    </cfRule>
  </conditionalFormatting>
  <conditionalFormatting sqref="P120:Y122">
    <cfRule type="containsErrors" dxfId="46" priority="69" stopIfTrue="1">
      <formula>ISERROR(P120)</formula>
    </cfRule>
  </conditionalFormatting>
  <conditionalFormatting sqref="Q38 H39:J39 W39:W43 U40:U43 O41:O42 E43 B44">
    <cfRule type="containsErrors" dxfId="45" priority="123" stopIfTrue="1">
      <formula>ISERROR(B38)</formula>
    </cfRule>
  </conditionalFormatting>
  <conditionalFormatting sqref="Q68 H69:J69 W69:W73 U70:U73 O71:O72 E73 B74">
    <cfRule type="containsErrors" dxfId="44" priority="100" stopIfTrue="1">
      <formula>ISERROR(B68)</formula>
    </cfRule>
  </conditionalFormatting>
  <conditionalFormatting sqref="Q98 H99:J99 W99:W103 U100:U103 O101:O102 E103 B104">
    <cfRule type="containsErrors" dxfId="43" priority="77" stopIfTrue="1">
      <formula>ISERROR(B98)</formula>
    </cfRule>
  </conditionalFormatting>
  <conditionalFormatting sqref="R42">
    <cfRule type="containsErrors" dxfId="42" priority="111" stopIfTrue="1">
      <formula>ISERROR(R42)</formula>
    </cfRule>
  </conditionalFormatting>
  <conditionalFormatting sqref="R72">
    <cfRule type="containsErrors" dxfId="41" priority="88" stopIfTrue="1">
      <formula>ISERROR(R72)</formula>
    </cfRule>
  </conditionalFormatting>
  <conditionalFormatting sqref="R102">
    <cfRule type="containsErrors" dxfId="40" priority="65" stopIfTrue="1">
      <formula>ISERROR(R102)</formula>
    </cfRule>
  </conditionalFormatting>
  <conditionalFormatting sqref="T20:U20 Z20:AA20 Q8 H9:J9 W9:W13 U10:U13 O11:O12 E13 B14 J18 K20">
    <cfRule type="containsErrors" dxfId="39" priority="151" stopIfTrue="1">
      <formula>ISERROR(B8)</formula>
    </cfRule>
  </conditionalFormatting>
  <conditionalFormatting sqref="T50:U50 Z50:AA50 K50">
    <cfRule type="containsErrors" dxfId="38" priority="48" stopIfTrue="1">
      <formula>ISERROR(K50)</formula>
    </cfRule>
  </conditionalFormatting>
  <conditionalFormatting sqref="T80:U80 Z80:AA80 K80">
    <cfRule type="containsErrors" dxfId="37" priority="37" stopIfTrue="1">
      <formula>ISERROR(K80)</formula>
    </cfRule>
  </conditionalFormatting>
  <conditionalFormatting sqref="T110:U110 Z110:AA110 K110">
    <cfRule type="containsErrors" dxfId="36" priority="26" stopIfTrue="1">
      <formula>ISERROR(K110)</formula>
    </cfRule>
  </conditionalFormatting>
  <conditionalFormatting sqref="U19">
    <cfRule type="containsErrors" dxfId="35" priority="135" stopIfTrue="1">
      <formula>ISERROR(U19)</formula>
    </cfRule>
  </conditionalFormatting>
  <conditionalFormatting sqref="U25:U27">
    <cfRule type="containsErrors" dxfId="34" priority="134" stopIfTrue="1">
      <formula>ISERROR(U25)</formula>
    </cfRule>
  </conditionalFormatting>
  <conditionalFormatting sqref="U49">
    <cfRule type="containsErrors" dxfId="33" priority="108" stopIfTrue="1">
      <formula>ISERROR(U49)</formula>
    </cfRule>
  </conditionalFormatting>
  <conditionalFormatting sqref="U55:U57">
    <cfRule type="containsErrors" dxfId="32" priority="43" stopIfTrue="1">
      <formula>ISERROR(U55)</formula>
    </cfRule>
  </conditionalFormatting>
  <conditionalFormatting sqref="U79">
    <cfRule type="containsErrors" dxfId="31" priority="85" stopIfTrue="1">
      <formula>ISERROR(U79)</formula>
    </cfRule>
  </conditionalFormatting>
  <conditionalFormatting sqref="U85:U87">
    <cfRule type="containsErrors" dxfId="30" priority="32" stopIfTrue="1">
      <formula>ISERROR(U85)</formula>
    </cfRule>
  </conditionalFormatting>
  <conditionalFormatting sqref="U109">
    <cfRule type="containsErrors" dxfId="29" priority="62" stopIfTrue="1">
      <formula>ISERROR(U109)</formula>
    </cfRule>
  </conditionalFormatting>
  <conditionalFormatting sqref="U115:U117">
    <cfRule type="containsErrors" dxfId="28" priority="21" stopIfTrue="1">
      <formula>ISERROR(U115)</formula>
    </cfRule>
  </conditionalFormatting>
  <conditionalFormatting sqref="X19:X20 B20 AD20">
    <cfRule type="containsErrors" dxfId="27" priority="142" stopIfTrue="1">
      <formula>ISERROR(B19)</formula>
    </cfRule>
  </conditionalFormatting>
  <conditionalFormatting sqref="X27">
    <cfRule type="cellIs" dxfId="26" priority="152" operator="notEqual">
      <formula>#REF!</formula>
    </cfRule>
  </conditionalFormatting>
  <conditionalFormatting sqref="X49:X50 B50 AD50">
    <cfRule type="containsErrors" dxfId="25" priority="45" stopIfTrue="1">
      <formula>ISERROR(B49)</formula>
    </cfRule>
  </conditionalFormatting>
  <conditionalFormatting sqref="X57">
    <cfRule type="cellIs" dxfId="24" priority="49" operator="notEqual">
      <formula>#REF!</formula>
    </cfRule>
  </conditionalFormatting>
  <conditionalFormatting sqref="X79:X80 B80 AD80">
    <cfRule type="containsErrors" dxfId="23" priority="34" stopIfTrue="1">
      <formula>ISERROR(B79)</formula>
    </cfRule>
  </conditionalFormatting>
  <conditionalFormatting sqref="X87">
    <cfRule type="cellIs" dxfId="22" priority="38" operator="notEqual">
      <formula>#REF!</formula>
    </cfRule>
  </conditionalFormatting>
  <conditionalFormatting sqref="X109:X110 B110 AD110">
    <cfRule type="containsErrors" dxfId="21" priority="23" stopIfTrue="1">
      <formula>ISERROR(B109)</formula>
    </cfRule>
  </conditionalFormatting>
  <conditionalFormatting sqref="X117">
    <cfRule type="cellIs" dxfId="20" priority="27" operator="notEqual">
      <formula>#REF!</formula>
    </cfRule>
  </conditionalFormatting>
  <conditionalFormatting sqref="Z13">
    <cfRule type="containsErrors" dxfId="19" priority="137" stopIfTrue="1">
      <formula>ISERROR(Z13)</formula>
    </cfRule>
  </conditionalFormatting>
  <conditionalFormatting sqref="Z43">
    <cfRule type="containsErrors" dxfId="18" priority="110" stopIfTrue="1">
      <formula>ISERROR(Z43)</formula>
    </cfRule>
  </conditionalFormatting>
  <conditionalFormatting sqref="Z73">
    <cfRule type="containsErrors" dxfId="17" priority="87" stopIfTrue="1">
      <formula>ISERROR(Z73)</formula>
    </cfRule>
  </conditionalFormatting>
  <conditionalFormatting sqref="Z103">
    <cfRule type="containsErrors" dxfId="16" priority="64" stopIfTrue="1">
      <formula>ISERROR(Z103)</formula>
    </cfRule>
  </conditionalFormatting>
  <conditionalFormatting sqref="AA19">
    <cfRule type="containsErrors" dxfId="15" priority="147" stopIfTrue="1">
      <formula>ISERROR(AA19)</formula>
    </cfRule>
  </conditionalFormatting>
  <conditionalFormatting sqref="AA25:AA27">
    <cfRule type="containsErrors" dxfId="14" priority="144" stopIfTrue="1">
      <formula>ISERROR(AA25)</formula>
    </cfRule>
  </conditionalFormatting>
  <conditionalFormatting sqref="AA49">
    <cfRule type="containsErrors" dxfId="13" priority="119" stopIfTrue="1">
      <formula>ISERROR(AA49)</formula>
    </cfRule>
  </conditionalFormatting>
  <conditionalFormatting sqref="AA55:AA57">
    <cfRule type="containsErrors" dxfId="12" priority="46" stopIfTrue="1">
      <formula>ISERROR(AA55)</formula>
    </cfRule>
  </conditionalFormatting>
  <conditionalFormatting sqref="AA79">
    <cfRule type="containsErrors" dxfId="11" priority="96" stopIfTrue="1">
      <formula>ISERROR(AA79)</formula>
    </cfRule>
  </conditionalFormatting>
  <conditionalFormatting sqref="AA85:AA87">
    <cfRule type="containsErrors" dxfId="10" priority="35" stopIfTrue="1">
      <formula>ISERROR(AA85)</formula>
    </cfRule>
  </conditionalFormatting>
  <conditionalFormatting sqref="AA109">
    <cfRule type="containsErrors" dxfId="9" priority="73" stopIfTrue="1">
      <formula>ISERROR(AA109)</formula>
    </cfRule>
  </conditionalFormatting>
  <conditionalFormatting sqref="AA115:AA117">
    <cfRule type="containsErrors" dxfId="8" priority="24" stopIfTrue="1">
      <formula>ISERROR(AA115)</formula>
    </cfRule>
  </conditionalFormatting>
  <conditionalFormatting sqref="AB13">
    <cfRule type="containsErrors" dxfId="7" priority="12" stopIfTrue="1">
      <formula>ISERROR(AB13)</formula>
    </cfRule>
  </conditionalFormatting>
  <conditionalFormatting sqref="AB43">
    <cfRule type="containsErrors" dxfId="6" priority="109" stopIfTrue="1">
      <formula>ISERROR(AB43)</formula>
    </cfRule>
  </conditionalFormatting>
  <conditionalFormatting sqref="AB73">
    <cfRule type="containsErrors" dxfId="5" priority="86" stopIfTrue="1">
      <formula>ISERROR(AB73)</formula>
    </cfRule>
  </conditionalFormatting>
  <conditionalFormatting sqref="AB103">
    <cfRule type="containsErrors" dxfId="4" priority="63" stopIfTrue="1">
      <formula>ISERROR(AB103)</formula>
    </cfRule>
  </conditionalFormatting>
  <conditionalFormatting sqref="AG26 AK26 AO26 AS26 AW26 BA26 BE26 BI26 BM26 BQ26 BU26 BY26 CC26 CG26 CK26 CO26 CS26 CW26 DA26 DE26 DI26 DM26 DQ26 DU26 DY26 EC26 EG26 EK26 EO26 ES26 EW26 FA26 FE26 FI26 FM26 FQ26 FU26 FY26 GC26 GG26 GK26 GO26 GS26 GW26 HA26 HE26 HI26 HM26 HQ26 HU26">
    <cfRule type="expression" dxfId="3" priority="126">
      <formula>#REF!&lt;&gt;#REF!</formula>
    </cfRule>
  </conditionalFormatting>
  <conditionalFormatting sqref="AH28 AL28 AP28 AT28 AX28 BB28 BF28 BJ28 BN28 BR28 BV28 BZ28 CD28 CH28 CL28 CP28 CT28 CX28 DB28 DF28 DJ28 DN28 DR28 DV28 DZ28 ED28 EH28 EL28 EP28 ET28 EX28 FB28 FF28 FJ28 FN28 FR28 FV28 FZ28 GD28 GH28 GL28 GP28 GT28 GX28 HB28 HF28 HJ28 HN28 HR28 HV28">
    <cfRule type="expression" dxfId="2" priority="128">
      <formula>#REF!&lt;&gt;#REF!</formula>
    </cfRule>
  </conditionalFormatting>
  <conditionalFormatting sqref="AJ20:AJ27 AN20:AN27 AR20:AR27 AV20:AV27 AZ20:AZ27 BD20:BD27 BH20:BH27 BL20:BL27 BP20:BP27 BT20:BT27 BX20:BX27 CB20:CB27 CF20:CF27 CJ20:CJ27 CN20:CN27 CR20:CR27 CV20:CV27 CZ20:CZ27 DD20:DD27 DH20:DH27 DL20:DL27 DP20:DP27 DT20:DT27 DX20:DX27 EB20:EB27 EF20:EF27 EJ20:EJ27 EN20:EN27 ER20:ER27 EV20:EV27 EZ20:EZ27 FD20:FD27 FH20:FH27 FL20:FL27 FP20:FP27 FT20:FT27 FX20:FX27 GB20:GB27 GF20:GF27 GJ20:GJ27 GN20:GN27 GR20:GR27 GV20:GV27 GZ20:GZ27 HD20:HD27 HH20:HH27 HL20:HL27 HP20:HP27 HT20:HT27 HX20:HX27">
    <cfRule type="cellIs" dxfId="1" priority="138" operator="equal">
      <formula>1</formula>
    </cfRule>
  </conditionalFormatting>
  <conditionalFormatting sqref="AJ30 AN30 AR30 AV30 AZ30 BD30 BH30 BL30 BP30 BT30 BX30 CB30 CF30 CJ30 CN30 CR30 CV30 CZ30 DD30 DH30 DL30 DP30 DT30 DX30 EB30 EF30 EJ30 EN30 ER30 EV30 EZ30 FD30 FH30 FL30 FP30 FT30 FX30 GB30 GF30 GJ30 GN30 GR30 GV30 GZ30 HD30 HH30 HL30 HP30 HT30 HX30">
    <cfRule type="cellIs" dxfId="0" priority="127" operator="equal">
      <formula>1</formula>
    </cfRule>
  </conditionalFormatting>
  <dataValidations count="3">
    <dataValidation type="list" allowBlank="1" showInputMessage="1" showErrorMessage="1" sqref="H2" xr:uid="{D1CCF0E7-B180-4210-915F-BBAF6A2E0115}">
      <formula1>"20,31"</formula1>
    </dataValidation>
    <dataValidation type="list" allowBlank="1" showInputMessage="1" showErrorMessage="1" sqref="AG28 AK28 AO28 AW28 BE28 BM28 BU28 CC28 CK28 CS28 DA28 DI28 DQ28 DY28 EG28 EO28 EW28 FE28 FM28 FU28 GC28 GK28 GS28 HA28 HI28 HQ28 AS28 BA28 BI28 BQ28 BY28 CG28 CO28 CW28 DE28 DM28 DU28 EC28 EK28 ES28 FA28 FI28 FQ28 FY28 GG28 GO28 GW28 HE28 HM28 HU28 W2:Z3 AB2:AE3" xr:uid="{92504E22-8EC8-4A6A-9B51-9130BF8F765D}">
      <formula1>"あり,なし"</formula1>
    </dataValidation>
    <dataValidation type="list" allowBlank="1" showInputMessage="1" showErrorMessage="1" sqref="AG2:AJ3" xr:uid="{5B682644-4DCE-4A8A-8622-296A647E593E}">
      <formula1>"土木部,建築部,軌道部"</formula1>
    </dataValidation>
  </dataValidations>
  <pageMargins left="0.31496062992125984" right="0.31496062992125984" top="1.1417322834645669" bottom="0.15748031496062992" header="0.31496062992125984" footer="0.31496062992125984"/>
  <pageSetup paperSize="9" fitToHeight="4" orientation="landscape" blackAndWhite="1" r:id="rId1"/>
  <rowBreaks count="3" manualBreakCount="3">
    <brk id="34" max="30" man="1"/>
    <brk id="64" max="30" man="1"/>
    <brk id="94" max="3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499984740745262"/>
  </sheetPr>
  <dimension ref="A1:W45"/>
  <sheetViews>
    <sheetView showGridLines="0" showZeros="0" view="pageBreakPreview" zoomScaleNormal="100" zoomScaleSheetLayoutView="100" workbookViewId="0">
      <selection activeCell="C5" sqref="C5:J5"/>
    </sheetView>
  </sheetViews>
  <sheetFormatPr defaultColWidth="9" defaultRowHeight="16.5" customHeight="1"/>
  <cols>
    <col min="1" max="1" width="9.125" style="1" bestFit="1" customWidth="1"/>
    <col min="2" max="2" width="12.875" style="1" customWidth="1"/>
    <col min="3" max="5" width="9" style="1" customWidth="1"/>
    <col min="6" max="6" width="14.625" style="1" customWidth="1"/>
    <col min="7" max="8" width="9" style="1"/>
    <col min="9" max="9" width="14.625" style="1" customWidth="1"/>
    <col min="10" max="13" width="9" style="1"/>
    <col min="14" max="18" width="7.75" style="1" customWidth="1"/>
    <col min="19" max="16384" width="9" style="1"/>
  </cols>
  <sheetData>
    <row r="1" spans="1:23" ht="16.5" customHeight="1">
      <c r="A1" s="2"/>
      <c r="B1" s="2"/>
      <c r="C1" s="2"/>
      <c r="D1" s="2"/>
    </row>
    <row r="2" spans="1:23" ht="16.5" customHeight="1">
      <c r="A2" s="14"/>
      <c r="B2" s="15"/>
      <c r="C2" s="298"/>
      <c r="D2" s="298"/>
      <c r="E2" s="298"/>
      <c r="F2" s="298"/>
      <c r="G2" s="298"/>
      <c r="H2" s="298"/>
      <c r="I2" s="298"/>
      <c r="J2" s="298"/>
      <c r="W2" s="7"/>
    </row>
    <row r="3" spans="1:23" ht="16.5" customHeight="1">
      <c r="A3" s="2"/>
      <c r="B3" s="2"/>
      <c r="C3" s="299"/>
      <c r="D3" s="299"/>
      <c r="E3" s="299"/>
      <c r="F3" s="299"/>
      <c r="G3" s="299"/>
      <c r="H3" s="299"/>
      <c r="I3" s="299"/>
      <c r="J3" s="299"/>
      <c r="K3" s="299"/>
      <c r="L3" s="299"/>
    </row>
    <row r="4" spans="1:23" ht="16.5" customHeight="1" thickBot="1">
      <c r="A4" s="302" t="s">
        <v>4</v>
      </c>
      <c r="B4" s="302"/>
      <c r="C4" s="302"/>
      <c r="D4" s="3"/>
    </row>
    <row r="5" spans="1:23" ht="16.5" customHeight="1">
      <c r="B5" s="4" t="s">
        <v>0</v>
      </c>
      <c r="C5" s="303"/>
      <c r="D5" s="304"/>
      <c r="E5" s="304"/>
      <c r="F5" s="304"/>
      <c r="G5" s="304"/>
      <c r="H5" s="304"/>
      <c r="I5" s="304"/>
      <c r="J5" s="305"/>
    </row>
    <row r="6" spans="1:23" ht="16.5" customHeight="1">
      <c r="B6" s="5" t="s">
        <v>2</v>
      </c>
      <c r="C6" s="306"/>
      <c r="D6" s="307"/>
      <c r="E6" s="307"/>
      <c r="F6" s="307"/>
      <c r="G6" s="307"/>
      <c r="H6" s="307"/>
      <c r="I6" s="307"/>
      <c r="J6" s="308"/>
    </row>
    <row r="7" spans="1:23" ht="16.5" customHeight="1">
      <c r="B7" s="5" t="s">
        <v>136</v>
      </c>
      <c r="C7" s="309"/>
      <c r="D7" s="310"/>
      <c r="E7" s="6" t="s">
        <v>3</v>
      </c>
      <c r="F7" s="307"/>
      <c r="G7" s="307"/>
      <c r="H7" s="307"/>
      <c r="I7" s="307"/>
      <c r="J7" s="308"/>
    </row>
    <row r="8" spans="1:23" ht="16.5" customHeight="1">
      <c r="B8" s="20" t="s">
        <v>1</v>
      </c>
      <c r="C8" s="319" t="s">
        <v>129</v>
      </c>
      <c r="D8" s="320"/>
      <c r="E8" s="321" t="s">
        <v>130</v>
      </c>
      <c r="F8" s="321"/>
      <c r="G8" s="18" t="s">
        <v>135</v>
      </c>
      <c r="H8" s="107" t="s">
        <v>128</v>
      </c>
      <c r="I8" s="317"/>
      <c r="J8" s="318"/>
    </row>
    <row r="9" spans="1:23" ht="16.5" customHeight="1">
      <c r="B9" s="21" t="s">
        <v>146</v>
      </c>
      <c r="C9" s="322"/>
      <c r="D9" s="323"/>
      <c r="E9" s="324"/>
      <c r="F9" s="324"/>
      <c r="G9" s="324"/>
      <c r="H9" s="324"/>
      <c r="I9" s="324"/>
      <c r="J9" s="325"/>
    </row>
    <row r="10" spans="1:23" ht="16.5" customHeight="1" thickBot="1">
      <c r="B10" s="110" t="s">
        <v>137</v>
      </c>
      <c r="C10" s="315"/>
      <c r="D10" s="316"/>
      <c r="E10" s="19" t="s">
        <v>37</v>
      </c>
      <c r="F10" s="312"/>
      <c r="G10" s="313"/>
      <c r="H10" s="106" t="s">
        <v>38</v>
      </c>
      <c r="I10" s="312"/>
      <c r="J10" s="314"/>
    </row>
    <row r="11" spans="1:23" ht="16.5" customHeight="1">
      <c r="A11" s="300"/>
      <c r="B11" s="300"/>
      <c r="C11" s="301"/>
      <c r="D11" s="301"/>
      <c r="E11" s="311"/>
      <c r="F11" s="311"/>
      <c r="G11" s="311"/>
      <c r="H11" s="311"/>
    </row>
    <row r="12" spans="1:23" ht="16.5" customHeight="1">
      <c r="C12" s="7"/>
      <c r="D12" s="7"/>
      <c r="E12" s="7"/>
      <c r="F12" s="7"/>
      <c r="G12" s="7"/>
      <c r="H12" s="7"/>
      <c r="I12" s="7"/>
      <c r="J12" s="7"/>
    </row>
    <row r="13" spans="1:23" ht="16.5" customHeight="1">
      <c r="C13" s="7"/>
      <c r="D13" s="7"/>
      <c r="E13" s="7"/>
      <c r="F13" s="7"/>
      <c r="G13" s="7"/>
      <c r="H13" s="7"/>
      <c r="I13" s="7"/>
      <c r="J13" s="7"/>
    </row>
    <row r="14" spans="1:23" ht="16.5" customHeight="1">
      <c r="A14" s="17" t="s">
        <v>24</v>
      </c>
      <c r="B14" s="11"/>
      <c r="C14" s="11"/>
      <c r="D14" s="9"/>
      <c r="E14" s="9"/>
      <c r="F14" s="9"/>
      <c r="G14" s="9"/>
      <c r="H14" s="9"/>
      <c r="I14" s="9"/>
      <c r="J14" s="9"/>
    </row>
    <row r="15" spans="1:23" ht="16.5" customHeight="1">
      <c r="A15" s="10" t="s">
        <v>25</v>
      </c>
      <c r="B15" s="11"/>
      <c r="C15" s="11"/>
      <c r="D15" s="11"/>
      <c r="E15" s="11"/>
      <c r="F15" s="11"/>
      <c r="G15" s="11"/>
      <c r="H15" s="11"/>
      <c r="I15" s="11"/>
      <c r="J15" s="11"/>
      <c r="K15" s="8"/>
    </row>
    <row r="16" spans="1:23" ht="16.5" customHeight="1">
      <c r="A16" s="10" t="s">
        <v>131</v>
      </c>
      <c r="B16" s="11"/>
      <c r="C16" s="11"/>
      <c r="D16" s="11"/>
      <c r="E16" s="11"/>
      <c r="F16" s="11"/>
      <c r="G16" s="11"/>
      <c r="H16" s="11"/>
      <c r="I16" s="11"/>
      <c r="J16" s="11"/>
      <c r="K16" s="8"/>
    </row>
    <row r="17" spans="1:16" ht="16.5" customHeight="1">
      <c r="A17" s="10" t="s">
        <v>35</v>
      </c>
      <c r="B17" s="11"/>
      <c r="C17" s="11"/>
      <c r="D17" s="11"/>
      <c r="E17" s="11"/>
      <c r="F17" s="11"/>
      <c r="G17" s="11"/>
      <c r="H17" s="11"/>
      <c r="I17" s="11"/>
      <c r="J17" s="11"/>
      <c r="K17" s="8"/>
    </row>
    <row r="18" spans="1:16" ht="16.5" customHeight="1">
      <c r="A18" s="12" t="s">
        <v>36</v>
      </c>
      <c r="B18" s="13"/>
      <c r="C18" s="13"/>
      <c r="D18" s="13"/>
      <c r="E18" s="13"/>
      <c r="F18" s="13"/>
      <c r="G18" s="13"/>
      <c r="H18" s="13"/>
      <c r="I18" s="13"/>
      <c r="J18" s="11"/>
      <c r="K18" s="8"/>
      <c r="O18" s="7"/>
      <c r="P18" s="7"/>
    </row>
    <row r="19" spans="1:16" ht="16.5" customHeight="1">
      <c r="A19" s="12" t="s">
        <v>26</v>
      </c>
      <c r="B19" s="13"/>
      <c r="C19" s="13"/>
      <c r="D19" s="13"/>
      <c r="E19" s="13"/>
      <c r="F19" s="13"/>
      <c r="G19" s="13"/>
      <c r="H19" s="13"/>
      <c r="I19" s="13"/>
      <c r="J19" s="11"/>
      <c r="K19" s="8"/>
      <c r="O19" s="7"/>
      <c r="P19" s="7"/>
    </row>
    <row r="20" spans="1:16" ht="16.5" customHeight="1">
      <c r="A20" s="12" t="s">
        <v>132</v>
      </c>
      <c r="B20" s="13"/>
      <c r="C20" s="13"/>
      <c r="D20" s="13"/>
      <c r="E20" s="13"/>
      <c r="F20" s="13"/>
      <c r="G20" s="13"/>
      <c r="H20" s="13"/>
      <c r="I20" s="13"/>
      <c r="J20" s="11"/>
      <c r="K20" s="8"/>
      <c r="O20" s="7"/>
      <c r="P20" s="7"/>
    </row>
    <row r="21" spans="1:16" ht="16.5" customHeight="1">
      <c r="A21" s="12" t="s">
        <v>27</v>
      </c>
      <c r="B21" s="13"/>
      <c r="C21" s="13"/>
      <c r="D21" s="13"/>
      <c r="E21" s="13"/>
      <c r="F21" s="13"/>
      <c r="G21" s="13"/>
      <c r="H21" s="13"/>
      <c r="I21" s="13"/>
      <c r="J21" s="11"/>
      <c r="K21" s="8"/>
      <c r="O21" s="7"/>
      <c r="P21" s="7"/>
    </row>
    <row r="22" spans="1:16" ht="16.5" customHeight="1">
      <c r="A22" s="12" t="s">
        <v>33</v>
      </c>
      <c r="B22" s="13"/>
      <c r="C22" s="13"/>
      <c r="D22" s="13"/>
      <c r="E22" s="13"/>
      <c r="F22" s="13"/>
      <c r="G22" s="13"/>
      <c r="H22" s="13"/>
      <c r="I22" s="13"/>
      <c r="J22" s="11"/>
      <c r="K22" s="8"/>
      <c r="O22" s="7"/>
      <c r="P22" s="7"/>
    </row>
    <row r="23" spans="1:16" ht="16.5" customHeight="1">
      <c r="A23" s="12"/>
      <c r="B23" s="13"/>
      <c r="C23" s="13"/>
      <c r="D23" s="13"/>
      <c r="E23" s="13"/>
      <c r="F23" s="13"/>
      <c r="G23" s="13"/>
      <c r="H23" s="13"/>
      <c r="I23" s="13"/>
      <c r="J23" s="11"/>
      <c r="K23" s="8"/>
      <c r="O23" s="7"/>
      <c r="P23" s="7"/>
    </row>
    <row r="24" spans="1:16" ht="16.5" customHeight="1">
      <c r="A24" s="16" t="s">
        <v>28</v>
      </c>
      <c r="B24" s="11"/>
      <c r="C24" s="11"/>
      <c r="D24" s="11"/>
      <c r="E24" s="11"/>
      <c r="F24" s="11"/>
      <c r="G24" s="11"/>
      <c r="H24" s="11"/>
      <c r="I24" s="11"/>
      <c r="J24" s="11"/>
      <c r="K24" s="8"/>
    </row>
    <row r="25" spans="1:16" ht="16.5" customHeight="1">
      <c r="A25" s="10"/>
      <c r="B25" s="11"/>
      <c r="C25" s="11"/>
      <c r="D25" s="11"/>
      <c r="E25" s="11"/>
      <c r="F25" s="11"/>
      <c r="G25" s="11"/>
      <c r="H25" s="11"/>
      <c r="I25" s="11"/>
      <c r="J25" s="11"/>
      <c r="K25" s="8"/>
    </row>
    <row r="26" spans="1:16" ht="16.5" customHeight="1">
      <c r="A26" s="10" t="s">
        <v>29</v>
      </c>
      <c r="B26" s="11"/>
      <c r="C26" s="11"/>
      <c r="D26" s="11"/>
      <c r="E26" s="11"/>
      <c r="F26" s="11"/>
      <c r="G26" s="11"/>
      <c r="H26" s="11"/>
      <c r="I26" s="11"/>
      <c r="J26" s="11"/>
      <c r="K26" s="8"/>
    </row>
    <row r="27" spans="1:16" ht="16.5" customHeight="1">
      <c r="A27" s="10" t="s">
        <v>133</v>
      </c>
      <c r="B27" s="11"/>
      <c r="C27" s="11"/>
      <c r="D27" s="11"/>
      <c r="E27" s="11"/>
      <c r="F27" s="11"/>
      <c r="G27" s="11"/>
      <c r="H27" s="11"/>
      <c r="I27" s="11"/>
      <c r="J27" s="11"/>
      <c r="K27" s="8"/>
    </row>
    <row r="28" spans="1:16" ht="16.5" customHeight="1">
      <c r="A28" s="10" t="s">
        <v>34</v>
      </c>
      <c r="B28" s="11"/>
      <c r="C28" s="11"/>
      <c r="D28" s="11"/>
      <c r="E28" s="11"/>
      <c r="F28" s="11"/>
      <c r="G28" s="11"/>
      <c r="H28" s="11"/>
      <c r="I28" s="11"/>
      <c r="J28" s="11"/>
      <c r="K28" s="8"/>
    </row>
    <row r="29" spans="1:16" ht="16.5" customHeight="1">
      <c r="A29" s="10" t="s">
        <v>30</v>
      </c>
      <c r="B29" s="11"/>
      <c r="C29" s="11"/>
      <c r="D29" s="11"/>
      <c r="E29" s="11"/>
      <c r="F29" s="11"/>
      <c r="G29" s="11"/>
      <c r="H29" s="11"/>
      <c r="I29" s="11"/>
      <c r="J29" s="11"/>
      <c r="K29" s="8"/>
    </row>
    <row r="30" spans="1:16" ht="16.5" customHeight="1">
      <c r="A30" s="10"/>
      <c r="B30" s="11"/>
      <c r="C30" s="11"/>
      <c r="D30" s="11"/>
      <c r="E30" s="11"/>
      <c r="F30" s="11"/>
      <c r="G30" s="11"/>
      <c r="H30" s="11"/>
      <c r="I30" s="11"/>
      <c r="J30" s="11"/>
      <c r="K30" s="8"/>
    </row>
    <row r="31" spans="1:16" ht="16.5" customHeight="1">
      <c r="A31" s="10"/>
      <c r="B31" s="11"/>
      <c r="C31" s="11"/>
      <c r="D31" s="11"/>
      <c r="E31" s="11"/>
      <c r="F31" s="11"/>
      <c r="G31" s="11"/>
      <c r="H31" s="11"/>
      <c r="I31" s="11"/>
      <c r="J31" s="11"/>
      <c r="K31" s="8"/>
    </row>
    <row r="32" spans="1:16" ht="16.5" customHeight="1">
      <c r="A32" s="10"/>
      <c r="B32" s="11"/>
      <c r="C32" s="11"/>
      <c r="D32" s="11"/>
      <c r="E32" s="11"/>
      <c r="F32" s="11"/>
      <c r="G32" s="11"/>
      <c r="H32" s="11"/>
      <c r="I32" s="11"/>
      <c r="J32" s="11"/>
      <c r="K32" s="8"/>
    </row>
    <row r="33" spans="1:23" ht="16.5" customHeight="1">
      <c r="A33" s="10"/>
      <c r="B33" s="11"/>
      <c r="C33" s="11"/>
      <c r="D33" s="11"/>
      <c r="E33" s="11"/>
      <c r="F33" s="11"/>
      <c r="G33" s="11"/>
      <c r="H33" s="11"/>
      <c r="I33" s="11"/>
      <c r="J33" s="11"/>
      <c r="K33" s="8"/>
    </row>
    <row r="34" spans="1:23" ht="16.5" customHeight="1">
      <c r="A34" s="10"/>
      <c r="B34" s="11"/>
      <c r="C34" s="11"/>
      <c r="D34" s="11"/>
      <c r="E34" s="11"/>
      <c r="F34" s="11"/>
      <c r="G34" s="11"/>
      <c r="H34" s="11"/>
      <c r="I34" s="11"/>
      <c r="J34" s="11"/>
      <c r="K34" s="8"/>
    </row>
    <row r="35" spans="1:23" ht="16.5" customHeight="1">
      <c r="A35" s="10"/>
      <c r="B35" s="11"/>
      <c r="C35" s="11"/>
      <c r="D35" s="11"/>
      <c r="E35" s="11"/>
      <c r="F35" s="11"/>
      <c r="G35" s="11"/>
      <c r="H35" s="11"/>
      <c r="I35" s="11"/>
      <c r="J35" s="11"/>
      <c r="K35" s="8"/>
    </row>
    <row r="36" spans="1:23" ht="16.5" customHeight="1">
      <c r="A36" s="10"/>
      <c r="B36" s="11"/>
      <c r="C36" s="11"/>
      <c r="D36" s="11"/>
      <c r="E36" s="11"/>
      <c r="F36" s="11"/>
      <c r="G36" s="11"/>
      <c r="H36" s="11"/>
      <c r="I36" s="11"/>
      <c r="J36" s="11"/>
      <c r="K36" s="8"/>
    </row>
    <row r="37" spans="1:23" ht="16.5" customHeight="1">
      <c r="A37" s="10"/>
      <c r="B37" s="11"/>
      <c r="C37" s="11"/>
      <c r="D37" s="11"/>
      <c r="E37" s="11"/>
      <c r="F37" s="11"/>
      <c r="G37" s="11"/>
      <c r="H37" s="11"/>
      <c r="I37" s="11"/>
      <c r="J37" s="11"/>
      <c r="K37" s="8"/>
    </row>
    <row r="38" spans="1:23" ht="16.5" customHeight="1">
      <c r="A38" s="10"/>
      <c r="B38" s="11"/>
      <c r="C38" s="11"/>
      <c r="D38" s="11"/>
      <c r="E38" s="11"/>
      <c r="F38" s="11"/>
      <c r="G38" s="11"/>
      <c r="H38" s="11"/>
      <c r="I38" s="11"/>
      <c r="J38" s="11"/>
      <c r="K38" s="8"/>
    </row>
    <row r="39" spans="1:23" ht="16.5" customHeight="1">
      <c r="A39" s="10"/>
      <c r="B39" s="11"/>
      <c r="C39" s="11"/>
      <c r="D39" s="11"/>
      <c r="E39" s="11"/>
      <c r="F39" s="11"/>
      <c r="G39" s="11"/>
      <c r="H39" s="11"/>
      <c r="I39" s="11"/>
      <c r="J39" s="11"/>
      <c r="K39" s="8"/>
    </row>
    <row r="40" spans="1:23" ht="16.5" customHeight="1">
      <c r="A40" s="10"/>
      <c r="B40" s="11"/>
      <c r="C40" s="11"/>
      <c r="D40" s="11"/>
      <c r="E40" s="11"/>
      <c r="F40" s="11"/>
      <c r="G40" s="11"/>
      <c r="H40" s="11"/>
      <c r="I40" s="11"/>
      <c r="J40" s="11"/>
      <c r="K40" s="8"/>
    </row>
    <row r="45" spans="1:23" ht="16.5" customHeight="1">
      <c r="I45" s="7"/>
      <c r="J45" s="7"/>
      <c r="K45" s="7"/>
      <c r="L45" s="7"/>
      <c r="M45" s="7"/>
      <c r="N45" s="7"/>
      <c r="O45" s="7"/>
      <c r="P45" s="7"/>
      <c r="Q45" s="7"/>
      <c r="R45" s="7"/>
      <c r="S45" s="7"/>
      <c r="T45" s="7"/>
      <c r="U45" s="7"/>
      <c r="V45" s="7"/>
      <c r="W45" s="7"/>
    </row>
  </sheetData>
  <sheetProtection algorithmName="SHA-512" hashValue="BLvo6YlT2SyPUJi/JwX0HkdqyCsaksLLnEJTxNK7X1Qfq9TolsdWIau3t6PUoSz8aEVvweD45CqPm0tDZwoLXQ==" saltValue="9cLD9h2j6rq3YSgPyzms2g==" spinCount="100000" sheet="1" objects="1" scenarios="1"/>
  <mergeCells count="16">
    <mergeCell ref="C2:J2"/>
    <mergeCell ref="C3:L3"/>
    <mergeCell ref="A11:D11"/>
    <mergeCell ref="A4:C4"/>
    <mergeCell ref="C5:J5"/>
    <mergeCell ref="C6:J6"/>
    <mergeCell ref="C7:D7"/>
    <mergeCell ref="F7:J7"/>
    <mergeCell ref="E11:H11"/>
    <mergeCell ref="F10:G10"/>
    <mergeCell ref="I10:J10"/>
    <mergeCell ref="C10:D10"/>
    <mergeCell ref="I8:J8"/>
    <mergeCell ref="C8:D8"/>
    <mergeCell ref="E8:F8"/>
    <mergeCell ref="C9:J9"/>
  </mergeCells>
  <phoneticPr fontId="4"/>
  <dataValidations count="1">
    <dataValidation type="list" allowBlank="1" showInputMessage="1" showErrorMessage="1" sqref="G8" xr:uid="{00000000-0002-0000-0100-000000000000}">
      <formula1>"普通・当座,普通,当座"</formula1>
    </dataValidation>
  </dataValidations>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33</vt:i4>
      </vt:variant>
    </vt:vector>
  </HeadingPairs>
  <TitlesOfParts>
    <vt:vector size="35" baseType="lpstr">
      <vt:lpstr>出来高請求書</vt:lpstr>
      <vt:lpstr>会社情報</vt:lpstr>
      <vt:lpstr>会社情報!Print_Area</vt:lpstr>
      <vt:lpstr>出来高請求書!Print_Area</vt:lpstr>
      <vt:lpstr>一金</vt:lpstr>
      <vt:lpstr>出来高請求書!工事番号</vt:lpstr>
      <vt:lpstr>出来高請求書!工事名</vt:lpstr>
      <vt:lpstr>今回税</vt:lpstr>
      <vt:lpstr>今回税込</vt:lpstr>
      <vt:lpstr>今回税抜</vt:lpstr>
      <vt:lpstr>出来高請求書!今回保留金</vt:lpstr>
      <vt:lpstr>出来高請求書!種別１</vt:lpstr>
      <vt:lpstr>出来高請求書!種別２</vt:lpstr>
      <vt:lpstr>出来高請求書!種別３</vt:lpstr>
      <vt:lpstr>出来高請求書!種別４</vt:lpstr>
      <vt:lpstr>出来高請求書!種別５</vt:lpstr>
      <vt:lpstr>請求税</vt:lpstr>
      <vt:lpstr>請求税込</vt:lpstr>
      <vt:lpstr>請求税抜</vt:lpstr>
      <vt:lpstr>請負税</vt:lpstr>
      <vt:lpstr>請負税込</vt:lpstr>
      <vt:lpstr>請負税抜</vt:lpstr>
      <vt:lpstr>出来高請求書!税額</vt:lpstr>
      <vt:lpstr>出来高請求書!税込み</vt:lpstr>
      <vt:lpstr>出来高請求書!税抜き</vt:lpstr>
      <vt:lpstr>出来高請求書!税率</vt:lpstr>
      <vt:lpstr>出来高請求書!前回乞保留金</vt:lpstr>
      <vt:lpstr>前回税</vt:lpstr>
      <vt:lpstr>前回税込</vt:lpstr>
      <vt:lpstr>前回税抜</vt:lpstr>
      <vt:lpstr>出来高請求書!担当者</vt:lpstr>
      <vt:lpstr>出来高請求書!法定外保険</vt:lpstr>
      <vt:lpstr>累計税</vt:lpstr>
      <vt:lpstr>累計税込</vt:lpstr>
      <vt:lpstr>累計税抜</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chizuru-K-23</dc:creator>
  <cp:lastModifiedBy>yuki akiyama</cp:lastModifiedBy>
  <cp:lastPrinted>2023-10-17T04:04:18Z</cp:lastPrinted>
  <dcterms:created xsi:type="dcterms:W3CDTF">2015-10-23T00:19:52Z</dcterms:created>
  <dcterms:modified xsi:type="dcterms:W3CDTF">2025-07-07T23:43:31Z</dcterms:modified>
</cp:coreProperties>
</file>